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5" windowWidth="21015" windowHeight="9975"/>
  </bookViews>
  <sheets>
    <sheet name="лин.27" sheetId="1" r:id="rId1"/>
  </sheets>
  <calcPr calcId="124519"/>
</workbook>
</file>

<file path=xl/calcChain.xml><?xml version="1.0" encoding="utf-8"?>
<calcChain xmlns="http://schemas.openxmlformats.org/spreadsheetml/2006/main">
  <c r="H34" i="1"/>
  <c r="H33"/>
  <c r="H35" s="1"/>
  <c r="F33"/>
  <c r="D33"/>
  <c r="H32"/>
  <c r="F32"/>
  <c r="D32"/>
  <c r="F28"/>
  <c r="E28"/>
  <c r="I24"/>
  <c r="I22"/>
  <c r="O16"/>
  <c r="N16"/>
  <c r="G27" s="1"/>
  <c r="G16"/>
  <c r="Q15"/>
  <c r="P15"/>
  <c r="H26" s="1"/>
  <c r="H17" l="1"/>
  <c r="G18"/>
  <c r="H19"/>
  <c r="G20"/>
  <c r="H21"/>
  <c r="H23"/>
  <c r="H25"/>
  <c r="G26"/>
  <c r="I26" s="1"/>
  <c r="H27"/>
  <c r="I27" s="1"/>
  <c r="R15"/>
  <c r="H16"/>
  <c r="G17"/>
  <c r="G28" s="1"/>
  <c r="H18"/>
  <c r="I18" s="1"/>
  <c r="G19"/>
  <c r="H20"/>
  <c r="I20" s="1"/>
  <c r="G21"/>
  <c r="G23"/>
  <c r="G25"/>
  <c r="I23" l="1"/>
  <c r="H28"/>
  <c r="I28" s="1"/>
  <c r="F34"/>
  <c r="I16"/>
  <c r="I25"/>
  <c r="I21"/>
  <c r="I19"/>
  <c r="I17"/>
  <c r="D34" l="1"/>
  <c r="F35"/>
  <c r="D35" s="1"/>
</calcChain>
</file>

<file path=xl/sharedStrings.xml><?xml version="1.0" encoding="utf-8"?>
<sst xmlns="http://schemas.openxmlformats.org/spreadsheetml/2006/main" count="89" uniqueCount="63">
  <si>
    <t>Ежегодный отчет Управляющей организации ООО "Партнер-1" о выполнении Договора о деятельности за отчетный период с 01.01.2015 г. по 31.12.2015г.</t>
  </si>
  <si>
    <t>• Адрес МКД</t>
  </si>
  <si>
    <t>Линейная 27</t>
  </si>
  <si>
    <t>• Год постройки</t>
  </si>
  <si>
    <t>• Этажность</t>
  </si>
  <si>
    <t>• Количество квартир</t>
  </si>
  <si>
    <t>• Общая площадь дома с учетом помещений
общего пользования</t>
  </si>
  <si>
    <t>628,1 кв. м.</t>
  </si>
  <si>
    <t>• Общая площадь жилых помещений</t>
  </si>
  <si>
    <t>577 кв. м.</t>
  </si>
  <si>
    <t>• Общая площадь нежилых помещений</t>
  </si>
  <si>
    <t>0 кв. м.</t>
  </si>
  <si>
    <t>• Площадь придомовой территории,
входящей в состав общего имущества МКД</t>
  </si>
  <si>
    <t>110 кв. м. - грунт;
123 кв. м. - асфальт</t>
  </si>
  <si>
    <t>Отчет об оказанных услугах и выполненных работах по содержанию и текущему ремонту общего имущества в МКД за 2015 год</t>
  </si>
  <si>
    <t>начислено СЖ 1 полугодие</t>
  </si>
  <si>
    <t>начислено СЖ 2 полугодие</t>
  </si>
  <si>
    <t>факт СЖ 1 полугодие</t>
  </si>
  <si>
    <t>факт СЖ 2 полугодие</t>
  </si>
  <si>
    <t>Виды работ и затрат</t>
  </si>
  <si>
    <t>периодичность выполнения работ и услуг</t>
  </si>
  <si>
    <t>единица измерения работы/       услуги</t>
  </si>
  <si>
    <t>ст-ть на 1 кв. м общей жилой  площади (руб. в мес.) I полугодие 2015</t>
  </si>
  <si>
    <t>ст-ть на 1 кв. м общей жилой  площади (руб. в мес.) II полугодие 2015</t>
  </si>
  <si>
    <t>стоимость выполненной работы/оказанной услуги</t>
  </si>
  <si>
    <t>Разница                       (-) экономия, (+)перерасход</t>
  </si>
  <si>
    <t>Плановые затраты (руб.)</t>
  </si>
  <si>
    <t>Фактические затраты (руб.)</t>
  </si>
  <si>
    <r>
      <rPr>
        <b/>
        <sz val="10"/>
        <color theme="1"/>
        <rFont val="Times New Roman"/>
        <family val="1"/>
        <charset val="204"/>
      </rPr>
      <t>Санитарное содержание лестничных клеток:</t>
    </r>
    <r>
      <rPr>
        <sz val="10"/>
        <color theme="1"/>
        <rFont val="Times New Roman"/>
        <family val="1"/>
        <charset val="204"/>
      </rPr>
      <t xml:space="preserve">
- оплата труда рабочих;
- затраты на материалы, инвентарь.</t>
    </r>
  </si>
  <si>
    <t>согласно договора  управления МКД</t>
  </si>
  <si>
    <t>руб.</t>
  </si>
  <si>
    <r>
      <rPr>
        <b/>
        <sz val="10"/>
        <color theme="1"/>
        <rFont val="Times New Roman"/>
        <family val="1"/>
        <charset val="204"/>
      </rPr>
      <t>Санитарное содержание придомовой территории:</t>
    </r>
    <r>
      <rPr>
        <sz val="10"/>
        <color theme="1"/>
        <rFont val="Times New Roman"/>
        <family val="1"/>
        <charset val="204"/>
      </rPr>
      <t xml:space="preserve">
- оплата труда рабочих;
- затраты на материалы инвентарь;
- покос сорных трав</t>
    </r>
  </si>
  <si>
    <t>Транспортные расходы при санитарной очистке территорий</t>
  </si>
  <si>
    <t>Техническое обслуживание внутридомового газового 
оборудования</t>
  </si>
  <si>
    <t xml:space="preserve">согласно договора  </t>
  </si>
  <si>
    <r>
      <rPr>
        <b/>
        <sz val="10"/>
        <color theme="1"/>
        <rFont val="Times New Roman"/>
        <family val="1"/>
        <charset val="204"/>
      </rPr>
      <t>Содержание аварийно-диспетчерской службы:</t>
    </r>
    <r>
      <rPr>
        <sz val="10"/>
        <color theme="1"/>
        <rFont val="Times New Roman"/>
        <family val="1"/>
        <charset val="204"/>
      </rPr>
      <t xml:space="preserve">
- оплата труда рабочих;
- затраты на инвентарь, спецодежду;
- транспортные расходы</t>
    </r>
  </si>
  <si>
    <r>
      <rPr>
        <b/>
        <sz val="10"/>
        <color theme="1"/>
        <rFont val="Times New Roman"/>
        <family val="1"/>
        <charset val="204"/>
      </rPr>
      <t>Услуги управляющей организации:</t>
    </r>
    <r>
      <rPr>
        <sz val="10"/>
        <color theme="1"/>
        <rFont val="Times New Roman"/>
        <family val="1"/>
        <charset val="204"/>
      </rPr>
      <t xml:space="preserve">
- составление сметных расчетов;
- делопроизводство и хранение документации;
- правовая работа, взаимодействие с местными органами власти;
- планирование работ по содержанию и ремонту МКД;
- ведение электронной базы данных;
- расчет размера платы за жилищные услуги;
- анализ финансово-хозяйственной деятельности, составление отчета о выполнении договора оказания услуг;
- обеспечение бухгалтерского и налогового учета;
- информационно-разъяснительная работа с собственниками и т.д.</t>
    </r>
  </si>
  <si>
    <t>постоянно</t>
  </si>
  <si>
    <t xml:space="preserve">Вывоз ТБО </t>
  </si>
  <si>
    <r>
      <rPr>
        <b/>
        <sz val="10"/>
        <color theme="1"/>
        <rFont val="Times New Roman"/>
        <family val="1"/>
        <charset val="204"/>
      </rPr>
      <t>Профилактические осмотры внутридомового инженерного
оборудования и конструктивных элементов МКД:</t>
    </r>
    <r>
      <rPr>
        <sz val="10"/>
        <color theme="1"/>
        <rFont val="Times New Roman"/>
        <family val="1"/>
        <charset val="204"/>
      </rPr>
      <t xml:space="preserve">
- затраты на весенние и осенние проверки готовности МКД к эксплуатации;
- затраты на внеочередные осмотры (после ливней, ураганных ветров, снегопадов и других явлений стихийного характера; в случае аварий на внешних коммуникациях и др.);
- ведение документов по учету технического состояния зданий</t>
    </r>
  </si>
  <si>
    <t xml:space="preserve">Текущий ремонт </t>
  </si>
  <si>
    <r>
      <rPr>
        <b/>
        <sz val="10"/>
        <color theme="1"/>
        <rFont val="Times New Roman"/>
        <family val="1"/>
        <charset val="204"/>
      </rPr>
      <t>Общеэксплуатационные расходы:</t>
    </r>
    <r>
      <rPr>
        <sz val="10"/>
        <color theme="1"/>
        <rFont val="Times New Roman"/>
        <family val="1"/>
        <charset val="204"/>
      </rPr>
      <t xml:space="preserve">
- арендная плата;
- амортизация;
- транспортные расходы;
- затраты на канц.товары, телефонную связь и т. д.</t>
    </r>
  </si>
  <si>
    <r>
      <rPr>
        <b/>
        <sz val="10"/>
        <color theme="1"/>
        <rFont val="Times New Roman"/>
        <family val="1"/>
        <charset val="204"/>
      </rPr>
      <t>Прочие расходы:</t>
    </r>
    <r>
      <rPr>
        <sz val="10"/>
        <color theme="1"/>
        <rFont val="Times New Roman"/>
        <family val="1"/>
        <charset val="204"/>
      </rPr>
      <t xml:space="preserve">
- услуги банка, статистики;
- услуги информационно-вычислительного центра;
- услуги паспортно-визовой службы;
- затраты на оргтехнику</t>
    </r>
  </si>
  <si>
    <t>Рентабельность</t>
  </si>
  <si>
    <t>Итого</t>
  </si>
  <si>
    <t>Отчет по затратам на управление, содержание и ремонт общего имущества МКД за 2015 год</t>
  </si>
  <si>
    <t>начислено всего</t>
  </si>
  <si>
    <t>Содержание общего
имущества МКД (руб.)</t>
  </si>
  <si>
    <t>Текущий ремонт 
общего имущества 
МКД (руб.)</t>
  </si>
  <si>
    <t>1. Начислено</t>
  </si>
  <si>
    <t>2. Оплачено</t>
  </si>
  <si>
    <t>3.Выполнено</t>
  </si>
  <si>
    <t>4. Остаток на конец отчетного периода
("-" - перевыполнено работ; "+" - недовыполнено работ)</t>
  </si>
  <si>
    <t>Директор ООО "Партнер-1"</t>
  </si>
  <si>
    <t>____________________</t>
  </si>
  <si>
    <t>Я. И. Егоров</t>
  </si>
  <si>
    <t>подпись</t>
  </si>
  <si>
    <t>Главный бухгалтер ООО "Партнер-1"</t>
  </si>
  <si>
    <t>Т. В. Павлова</t>
  </si>
  <si>
    <t>Экономист ООО "Партнер-1"</t>
  </si>
  <si>
    <t>Н.Е. Горбатенко</t>
  </si>
  <si>
    <t>Инженер по ремонту ООО "Партнер-1"</t>
  </si>
  <si>
    <t>В. Н. Мосюкова</t>
  </si>
</sst>
</file>

<file path=xl/styles.xml><?xml version="1.0" encoding="utf-8"?>
<styleSheet xmlns="http://schemas.openxmlformats.org/spreadsheetml/2006/main">
  <numFmts count="1">
    <numFmt numFmtId="164" formatCode="0.0000"/>
  </numFmts>
  <fonts count="12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0"/>
      <name val="Times New Roman"/>
      <family val="1"/>
      <charset val="204"/>
    </font>
    <font>
      <b/>
      <i/>
      <u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111">
    <xf numFmtId="0" fontId="0" fillId="0" borderId="0" xfId="0"/>
    <xf numFmtId="0" fontId="1" fillId="0" borderId="0" xfId="0" applyFont="1" applyAlignment="1"/>
    <xf numFmtId="0" fontId="2" fillId="0" borderId="0" xfId="0" applyFont="1"/>
    <xf numFmtId="0" fontId="3" fillId="0" borderId="0" xfId="0" applyFont="1" applyBorder="1"/>
    <xf numFmtId="0" fontId="4" fillId="0" borderId="0" xfId="0" applyFont="1" applyAlignment="1">
      <alignment horizontal="center" wrapText="1"/>
    </xf>
    <xf numFmtId="16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wrapText="1"/>
    </xf>
    <xf numFmtId="164" fontId="2" fillId="0" borderId="0" xfId="0" applyNumberFormat="1" applyFont="1" applyAlignment="1">
      <alignment horizontal="center" vertical="center" wrapText="1"/>
    </xf>
    <xf numFmtId="2" fontId="2" fillId="0" borderId="0" xfId="0" applyNumberFormat="1" applyFont="1"/>
    <xf numFmtId="0" fontId="2" fillId="0" borderId="0" xfId="0" applyFont="1" applyAlignment="1">
      <alignment horizontal="left" vertical="center" wrapText="1"/>
    </xf>
    <xf numFmtId="0" fontId="5" fillId="0" borderId="1" xfId="0" applyFont="1" applyBorder="1" applyAlignment="1">
      <alignment horizontal="center" wrapText="1" shrinkToFit="1"/>
    </xf>
    <xf numFmtId="0" fontId="5" fillId="0" borderId="0" xfId="0" applyFont="1" applyBorder="1" applyAlignment="1">
      <alignment horizontal="center" wrapText="1" shrinkToFit="1"/>
    </xf>
    <xf numFmtId="0" fontId="3" fillId="0" borderId="0" xfId="0" applyFont="1" applyFill="1" applyBorder="1" applyAlignment="1">
      <alignment wrapText="1"/>
    </xf>
    <xf numFmtId="0" fontId="6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 shrinkToFit="1"/>
    </xf>
    <xf numFmtId="2" fontId="7" fillId="0" borderId="3" xfId="0" applyNumberFormat="1" applyFont="1" applyBorder="1" applyAlignment="1">
      <alignment horizontal="center" vertical="center" wrapText="1"/>
    </xf>
    <xf numFmtId="2" fontId="7" fillId="0" borderId="4" xfId="0" applyNumberFormat="1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 shrinkToFit="1"/>
    </xf>
    <xf numFmtId="0" fontId="7" fillId="0" borderId="6" xfId="0" applyFont="1" applyBorder="1" applyAlignment="1">
      <alignment horizontal="center" vertical="center" wrapText="1" shrinkToFit="1"/>
    </xf>
    <xf numFmtId="0" fontId="7" fillId="0" borderId="7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 wrapText="1" shrinkToFit="1"/>
    </xf>
    <xf numFmtId="2" fontId="7" fillId="0" borderId="9" xfId="0" applyNumberFormat="1" applyFont="1" applyBorder="1" applyAlignment="1">
      <alignment horizontal="center" vertical="center" wrapText="1"/>
    </xf>
    <xf numFmtId="2" fontId="7" fillId="0" borderId="10" xfId="0" applyNumberFormat="1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3" fillId="0" borderId="0" xfId="0" applyFont="1" applyFill="1" applyBorder="1"/>
    <xf numFmtId="0" fontId="1" fillId="0" borderId="14" xfId="0" applyFont="1" applyBorder="1" applyAlignment="1">
      <alignment vertical="top" wrapText="1"/>
    </xf>
    <xf numFmtId="0" fontId="8" fillId="0" borderId="15" xfId="0" applyFont="1" applyBorder="1" applyAlignment="1">
      <alignment horizontal="left" vertical="center" wrapText="1"/>
    </xf>
    <xf numFmtId="0" fontId="8" fillId="0" borderId="15" xfId="0" applyFont="1" applyBorder="1" applyAlignment="1">
      <alignment horizontal="center" vertical="center" wrapText="1"/>
    </xf>
    <xf numFmtId="2" fontId="1" fillId="0" borderId="16" xfId="0" applyNumberFormat="1" applyFont="1" applyBorder="1" applyAlignment="1">
      <alignment horizontal="center" vertical="center"/>
    </xf>
    <xf numFmtId="2" fontId="1" fillId="0" borderId="17" xfId="0" applyNumberFormat="1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center" vertical="center" wrapText="1"/>
    </xf>
    <xf numFmtId="2" fontId="1" fillId="0" borderId="19" xfId="0" applyNumberFormat="1" applyFont="1" applyBorder="1" applyAlignment="1">
      <alignment horizontal="center" vertical="center" wrapText="1"/>
    </xf>
    <xf numFmtId="2" fontId="6" fillId="0" borderId="20" xfId="0" applyNumberFormat="1" applyFont="1" applyBorder="1" applyAlignment="1">
      <alignment horizontal="center" vertical="center" wrapText="1"/>
    </xf>
    <xf numFmtId="2" fontId="6" fillId="0" borderId="0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2" fontId="6" fillId="0" borderId="0" xfId="0" applyNumberFormat="1" applyFont="1"/>
    <xf numFmtId="2" fontId="3" fillId="0" borderId="0" xfId="0" applyNumberFormat="1" applyFont="1" applyFill="1" applyBorder="1"/>
    <xf numFmtId="0" fontId="1" fillId="0" borderId="18" xfId="0" applyFont="1" applyBorder="1" applyAlignment="1">
      <alignment vertical="top" wrapText="1"/>
    </xf>
    <xf numFmtId="2" fontId="1" fillId="0" borderId="21" xfId="0" applyNumberFormat="1" applyFont="1" applyBorder="1" applyAlignment="1">
      <alignment horizontal="center" vertical="center"/>
    </xf>
    <xf numFmtId="2" fontId="1" fillId="0" borderId="22" xfId="0" applyNumberFormat="1" applyFont="1" applyBorder="1" applyAlignment="1">
      <alignment horizontal="center" vertical="center"/>
    </xf>
    <xf numFmtId="0" fontId="5" fillId="0" borderId="0" xfId="0" applyFont="1"/>
    <xf numFmtId="2" fontId="9" fillId="0" borderId="0" xfId="0" applyNumberFormat="1" applyFont="1" applyFill="1" applyBorder="1"/>
    <xf numFmtId="0" fontId="9" fillId="0" borderId="0" xfId="0" applyFont="1" applyFill="1" applyBorder="1"/>
    <xf numFmtId="0" fontId="6" fillId="0" borderId="18" xfId="0" applyFont="1" applyBorder="1" applyAlignment="1">
      <alignment vertical="top" wrapText="1"/>
    </xf>
    <xf numFmtId="0" fontId="8" fillId="0" borderId="23" xfId="0" applyFont="1" applyBorder="1" applyAlignment="1">
      <alignment horizontal="left" wrapText="1"/>
    </xf>
    <xf numFmtId="2" fontId="5" fillId="0" borderId="0" xfId="0" applyNumberFormat="1" applyFont="1"/>
    <xf numFmtId="2" fontId="1" fillId="0" borderId="24" xfId="0" applyNumberFormat="1" applyFont="1" applyBorder="1" applyAlignment="1">
      <alignment horizontal="center" vertical="center" wrapText="1"/>
    </xf>
    <xf numFmtId="2" fontId="1" fillId="0" borderId="24" xfId="0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8" fillId="0" borderId="23" xfId="0" applyFont="1" applyBorder="1" applyAlignment="1">
      <alignment horizontal="left"/>
    </xf>
    <xf numFmtId="0" fontId="6" fillId="0" borderId="11" xfId="0" applyFont="1" applyBorder="1"/>
    <xf numFmtId="0" fontId="6" fillId="0" borderId="25" xfId="0" applyFont="1" applyBorder="1"/>
    <xf numFmtId="2" fontId="6" fillId="0" borderId="26" xfId="0" applyNumberFormat="1" applyFont="1" applyBorder="1" applyAlignment="1">
      <alignment horizontal="center" vertical="center"/>
    </xf>
    <xf numFmtId="2" fontId="6" fillId="0" borderId="27" xfId="0" applyNumberFormat="1" applyFont="1" applyBorder="1" applyAlignment="1">
      <alignment horizontal="center" vertical="center"/>
    </xf>
    <xf numFmtId="2" fontId="6" fillId="0" borderId="11" xfId="0" applyNumberFormat="1" applyFont="1" applyBorder="1" applyAlignment="1">
      <alignment horizontal="center" vertical="center" wrapText="1"/>
    </xf>
    <xf numFmtId="2" fontId="6" fillId="0" borderId="12" xfId="0" applyNumberFormat="1" applyFont="1" applyBorder="1" applyAlignment="1">
      <alignment horizontal="center" vertical="center"/>
    </xf>
    <xf numFmtId="2" fontId="6" fillId="0" borderId="28" xfId="0" applyNumberFormat="1" applyFont="1" applyBorder="1" applyAlignment="1">
      <alignment horizontal="center" vertical="center"/>
    </xf>
    <xf numFmtId="2" fontId="5" fillId="0" borderId="0" xfId="0" applyNumberFormat="1" applyFont="1" applyBorder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1" fillId="0" borderId="29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2" fontId="1" fillId="0" borderId="31" xfId="0" applyNumberFormat="1" applyFont="1" applyBorder="1" applyAlignment="1">
      <alignment horizontal="center" vertical="center" wrapText="1"/>
    </xf>
    <xf numFmtId="2" fontId="1" fillId="0" borderId="30" xfId="0" applyNumberFormat="1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1" fillId="0" borderId="18" xfId="0" applyFont="1" applyBorder="1"/>
    <xf numFmtId="0" fontId="1" fillId="0" borderId="23" xfId="0" applyFont="1" applyBorder="1"/>
    <xf numFmtId="2" fontId="1" fillId="0" borderId="22" xfId="0" applyNumberFormat="1" applyFont="1" applyBorder="1" applyAlignment="1">
      <alignment horizontal="center"/>
    </xf>
    <xf numFmtId="2" fontId="1" fillId="0" borderId="23" xfId="0" applyNumberFormat="1" applyFont="1" applyBorder="1" applyAlignment="1">
      <alignment horizontal="center"/>
    </xf>
    <xf numFmtId="2" fontId="1" fillId="0" borderId="32" xfId="0" applyNumberFormat="1" applyFont="1" applyBorder="1" applyAlignment="1">
      <alignment horizontal="center"/>
    </xf>
    <xf numFmtId="2" fontId="1" fillId="0" borderId="0" xfId="0" applyNumberFormat="1" applyFont="1" applyBorder="1" applyAlignment="1">
      <alignment horizontal="center"/>
    </xf>
    <xf numFmtId="0" fontId="2" fillId="0" borderId="0" xfId="0" applyFont="1" applyBorder="1"/>
    <xf numFmtId="2" fontId="2" fillId="0" borderId="0" xfId="0" applyNumberFormat="1" applyFont="1" applyBorder="1"/>
    <xf numFmtId="0" fontId="1" fillId="0" borderId="33" xfId="0" applyFont="1" applyBorder="1"/>
    <xf numFmtId="0" fontId="1" fillId="0" borderId="34" xfId="0" applyFont="1" applyBorder="1"/>
    <xf numFmtId="2" fontId="1" fillId="0" borderId="27" xfId="0" applyNumberFormat="1" applyFont="1" applyBorder="1" applyAlignment="1">
      <alignment horizontal="center"/>
    </xf>
    <xf numFmtId="2" fontId="1" fillId="0" borderId="25" xfId="0" applyNumberFormat="1" applyFont="1" applyBorder="1" applyAlignment="1">
      <alignment horizontal="center"/>
    </xf>
    <xf numFmtId="2" fontId="1" fillId="0" borderId="28" xfId="0" applyNumberFormat="1" applyFont="1" applyBorder="1" applyAlignment="1">
      <alignment horizontal="center"/>
    </xf>
    <xf numFmtId="0" fontId="1" fillId="0" borderId="35" xfId="0" applyFont="1" applyBorder="1" applyAlignment="1">
      <alignment wrapText="1"/>
    </xf>
    <xf numFmtId="0" fontId="1" fillId="0" borderId="36" xfId="0" applyFont="1" applyBorder="1" applyAlignment="1">
      <alignment wrapText="1"/>
    </xf>
    <xf numFmtId="2" fontId="1" fillId="0" borderId="37" xfId="0" applyNumberFormat="1" applyFont="1" applyBorder="1" applyAlignment="1">
      <alignment horizontal="center" wrapText="1"/>
    </xf>
    <xf numFmtId="2" fontId="1" fillId="0" borderId="36" xfId="0" applyNumberFormat="1" applyFont="1" applyBorder="1" applyAlignment="1">
      <alignment horizontal="center" wrapText="1"/>
    </xf>
    <xf numFmtId="2" fontId="1" fillId="0" borderId="37" xfId="0" applyNumberFormat="1" applyFont="1" applyBorder="1" applyAlignment="1">
      <alignment horizontal="center"/>
    </xf>
    <xf numFmtId="2" fontId="1" fillId="0" borderId="36" xfId="0" applyNumberFormat="1" applyFont="1" applyBorder="1" applyAlignment="1">
      <alignment horizontal="center"/>
    </xf>
    <xf numFmtId="2" fontId="1" fillId="0" borderId="38" xfId="0" applyNumberFormat="1" applyFont="1" applyBorder="1" applyAlignment="1">
      <alignment horizontal="center"/>
    </xf>
    <xf numFmtId="0" fontId="6" fillId="0" borderId="0" xfId="0" applyFont="1" applyAlignment="1">
      <alignment horizontal="left"/>
    </xf>
    <xf numFmtId="2" fontId="6" fillId="0" borderId="0" xfId="0" applyNumberFormat="1" applyFont="1" applyAlignment="1">
      <alignment horizontal="left"/>
    </xf>
    <xf numFmtId="0" fontId="7" fillId="0" borderId="39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S43"/>
  <sheetViews>
    <sheetView tabSelected="1" topLeftCell="A22" zoomScale="110" zoomScaleNormal="110" workbookViewId="0">
      <selection activeCell="F26" sqref="F26"/>
    </sheetView>
  </sheetViews>
  <sheetFormatPr defaultColWidth="9.140625" defaultRowHeight="15.75" outlineLevelRow="1"/>
  <cols>
    <col min="1" max="1" width="2.85546875" style="2" customWidth="1"/>
    <col min="2" max="2" width="53.85546875" style="2" customWidth="1"/>
    <col min="3" max="3" width="12.7109375" style="5" customWidth="1"/>
    <col min="4" max="4" width="10.5703125" style="6" customWidth="1"/>
    <col min="5" max="6" width="10.28515625" style="6" customWidth="1"/>
    <col min="7" max="7" width="9.28515625" style="2" customWidth="1"/>
    <col min="8" max="8" width="10.28515625" style="2" customWidth="1"/>
    <col min="9" max="9" width="11.42578125" style="2" customWidth="1"/>
    <col min="10" max="13" width="9.140625" style="2"/>
    <col min="14" max="15" width="13.85546875" style="3" customWidth="1"/>
    <col min="16" max="19" width="9.140625" style="3"/>
    <col min="20" max="16384" width="9.140625" style="2"/>
  </cols>
  <sheetData>
    <row r="1" spans="2:18">
      <c r="B1" s="1"/>
      <c r="C1" s="1"/>
      <c r="D1" s="1"/>
      <c r="E1" s="1"/>
      <c r="F1" s="1"/>
      <c r="G1" s="1"/>
      <c r="H1" s="1"/>
      <c r="I1" s="1"/>
    </row>
    <row r="2" spans="2:18" ht="19.5" customHeight="1">
      <c r="B2" s="4" t="s">
        <v>0</v>
      </c>
      <c r="C2" s="4"/>
      <c r="D2" s="4"/>
      <c r="E2" s="4"/>
      <c r="F2" s="4"/>
      <c r="G2" s="4"/>
      <c r="H2" s="4"/>
      <c r="I2" s="4"/>
    </row>
    <row r="3" spans="2:18" ht="16.5" customHeight="1">
      <c r="B3" s="4"/>
      <c r="C3" s="4"/>
      <c r="D3" s="4"/>
      <c r="E3" s="4"/>
      <c r="F3" s="4"/>
      <c r="G3" s="4"/>
      <c r="H3" s="4"/>
      <c r="I3" s="4"/>
    </row>
    <row r="4" spans="2:18" ht="12.75" customHeight="1"/>
    <row r="5" spans="2:18">
      <c r="B5" s="2" t="s">
        <v>1</v>
      </c>
      <c r="D5" s="7" t="s">
        <v>2</v>
      </c>
      <c r="E5" s="7"/>
      <c r="F5" s="7"/>
    </row>
    <row r="6" spans="2:18">
      <c r="B6" s="2" t="s">
        <v>3</v>
      </c>
      <c r="D6" s="8">
        <v>1957</v>
      </c>
      <c r="E6" s="8"/>
      <c r="F6" s="8"/>
    </row>
    <row r="7" spans="2:18" hidden="1" outlineLevel="1">
      <c r="B7" s="2" t="s">
        <v>4</v>
      </c>
      <c r="D7" s="8">
        <v>2</v>
      </c>
      <c r="E7" s="8"/>
      <c r="F7" s="8"/>
    </row>
    <row r="8" spans="2:18" hidden="1" outlineLevel="1">
      <c r="B8" s="2" t="s">
        <v>5</v>
      </c>
      <c r="D8" s="8">
        <v>13</v>
      </c>
      <c r="E8" s="8"/>
      <c r="F8" s="8"/>
    </row>
    <row r="9" spans="2:18" ht="30.75" hidden="1" customHeight="1" outlineLevel="1">
      <c r="B9" s="9" t="s">
        <v>6</v>
      </c>
      <c r="C9" s="10"/>
      <c r="D9" s="8" t="s">
        <v>7</v>
      </c>
      <c r="E9" s="8"/>
      <c r="F9" s="8"/>
    </row>
    <row r="10" spans="2:18" collapsed="1">
      <c r="B10" s="2" t="s">
        <v>8</v>
      </c>
      <c r="D10" s="8" t="s">
        <v>9</v>
      </c>
      <c r="E10" s="8"/>
      <c r="F10" s="8"/>
      <c r="I10" s="11"/>
    </row>
    <row r="11" spans="2:18" hidden="1" outlineLevel="1">
      <c r="B11" s="2" t="s">
        <v>10</v>
      </c>
      <c r="D11" s="8" t="s">
        <v>11</v>
      </c>
      <c r="E11" s="8"/>
      <c r="F11" s="8"/>
    </row>
    <row r="12" spans="2:18" ht="30.75" hidden="1" customHeight="1" outlineLevel="1">
      <c r="B12" s="9" t="s">
        <v>12</v>
      </c>
      <c r="C12" s="10"/>
      <c r="D12" s="12" t="s">
        <v>13</v>
      </c>
      <c r="E12" s="12"/>
      <c r="F12" s="8"/>
      <c r="I12" s="11"/>
    </row>
    <row r="13" spans="2:18" ht="31.5" customHeight="1" collapsed="1" thickBot="1">
      <c r="B13" s="13" t="s">
        <v>14</v>
      </c>
      <c r="C13" s="13"/>
      <c r="D13" s="13"/>
      <c r="E13" s="13"/>
      <c r="F13" s="13"/>
      <c r="G13" s="13"/>
      <c r="H13" s="13"/>
      <c r="I13" s="13"/>
      <c r="J13" s="14"/>
      <c r="K13" s="14"/>
      <c r="M13" s="11"/>
      <c r="N13" s="15" t="s">
        <v>15</v>
      </c>
      <c r="O13" s="15" t="s">
        <v>16</v>
      </c>
      <c r="P13" s="15" t="s">
        <v>17</v>
      </c>
      <c r="Q13" s="15" t="s">
        <v>18</v>
      </c>
    </row>
    <row r="14" spans="2:18" ht="27.75" customHeight="1">
      <c r="B14" s="16" t="s">
        <v>19</v>
      </c>
      <c r="C14" s="17" t="s">
        <v>20</v>
      </c>
      <c r="D14" s="17" t="s">
        <v>21</v>
      </c>
      <c r="E14" s="18" t="s">
        <v>22</v>
      </c>
      <c r="F14" s="19" t="s">
        <v>23</v>
      </c>
      <c r="G14" s="20" t="s">
        <v>24</v>
      </c>
      <c r="H14" s="21"/>
      <c r="I14" s="22" t="s">
        <v>25</v>
      </c>
      <c r="J14" s="23"/>
      <c r="K14" s="23"/>
      <c r="M14" s="11"/>
      <c r="N14" s="15"/>
      <c r="O14" s="15"/>
      <c r="P14" s="15"/>
      <c r="Q14" s="15"/>
    </row>
    <row r="15" spans="2:18" ht="45" customHeight="1" thickBot="1">
      <c r="B15" s="24"/>
      <c r="C15" s="25"/>
      <c r="D15" s="25"/>
      <c r="E15" s="26"/>
      <c r="F15" s="27"/>
      <c r="G15" s="28" t="s">
        <v>26</v>
      </c>
      <c r="H15" s="29" t="s">
        <v>27</v>
      </c>
      <c r="I15" s="30"/>
      <c r="J15" s="23"/>
      <c r="K15" s="23"/>
      <c r="N15" s="31">
        <v>20653.16</v>
      </c>
      <c r="O15" s="31">
        <v>23203.59</v>
      </c>
      <c r="P15" s="31">
        <f>19679*1.05</f>
        <v>20662.95</v>
      </c>
      <c r="Q15" s="31">
        <f>22005.42*1.05</f>
        <v>23105.690999999999</v>
      </c>
      <c r="R15" s="3">
        <f>(N15+O15)/(P15+Q15)*100</f>
        <v>100.20130622744261</v>
      </c>
    </row>
    <row r="16" spans="2:18" ht="50.25" customHeight="1">
      <c r="B16" s="32" t="s">
        <v>28</v>
      </c>
      <c r="C16" s="33" t="s">
        <v>29</v>
      </c>
      <c r="D16" s="34" t="s">
        <v>30</v>
      </c>
      <c r="E16" s="35">
        <v>1.01</v>
      </c>
      <c r="F16" s="36">
        <v>1.05</v>
      </c>
      <c r="G16" s="37">
        <f>($N$15/$N$16*E16)+($O$15/$O$16*F16)</f>
        <v>5056.8046395648616</v>
      </c>
      <c r="H16" s="38">
        <f>($P$15/$P$16*E16)+($Q$15/$Q$16*F16)</f>
        <v>5047.1655738351255</v>
      </c>
      <c r="I16" s="39">
        <f>H16-G16</f>
        <v>-9.6390657297361031</v>
      </c>
      <c r="J16" s="40"/>
      <c r="K16" s="40"/>
      <c r="L16" s="41"/>
      <c r="M16" s="42"/>
      <c r="N16" s="43">
        <f>14.92-1.94-4.61</f>
        <v>8.370000000000001</v>
      </c>
      <c r="O16" s="31">
        <f>16.11-2-4.61</f>
        <v>9.5</v>
      </c>
      <c r="P16" s="43">
        <v>8.3699999999999992</v>
      </c>
      <c r="Q16" s="31">
        <v>9.5</v>
      </c>
    </row>
    <row r="17" spans="2:17" ht="51">
      <c r="B17" s="44" t="s">
        <v>31</v>
      </c>
      <c r="C17" s="33" t="s">
        <v>29</v>
      </c>
      <c r="D17" s="34" t="s">
        <v>30</v>
      </c>
      <c r="E17" s="45">
        <v>1.1299999999999999</v>
      </c>
      <c r="F17" s="46">
        <v>1.17</v>
      </c>
      <c r="G17" s="37">
        <f t="shared" ref="G17:G27" si="0">($N$15/$N$16*E17)+($O$15/$O$16*F17)</f>
        <v>5646.0052708419789</v>
      </c>
      <c r="H17" s="38">
        <f t="shared" ref="H17:H21" si="1">($P$15/$P$16*E17)+($Q$15/$Q$16*F17)</f>
        <v>5635.2699445878134</v>
      </c>
      <c r="I17" s="39">
        <f t="shared" ref="I17:I27" si="2">H17-G17</f>
        <v>-10.735326254165557</v>
      </c>
      <c r="J17" s="40"/>
      <c r="K17" s="40"/>
      <c r="L17" s="47"/>
      <c r="M17" s="47"/>
      <c r="N17" s="48"/>
      <c r="O17" s="49"/>
      <c r="P17" s="49"/>
      <c r="Q17" s="49"/>
    </row>
    <row r="18" spans="2:17" ht="52.5" customHeight="1">
      <c r="B18" s="50" t="s">
        <v>32</v>
      </c>
      <c r="C18" s="33" t="s">
        <v>29</v>
      </c>
      <c r="D18" s="34" t="s">
        <v>30</v>
      </c>
      <c r="E18" s="45">
        <v>0.28000000000000003</v>
      </c>
      <c r="F18" s="46">
        <v>0.27</v>
      </c>
      <c r="G18" s="37">
        <f t="shared" si="0"/>
        <v>1350.3766414009935</v>
      </c>
      <c r="H18" s="38">
        <f t="shared" si="1"/>
        <v>1347.9217517562724</v>
      </c>
      <c r="I18" s="39">
        <f t="shared" si="2"/>
        <v>-2.4548896447211064</v>
      </c>
      <c r="J18" s="40"/>
      <c r="K18" s="40"/>
      <c r="M18" s="11"/>
      <c r="N18" s="31"/>
      <c r="O18" s="31"/>
      <c r="P18" s="31"/>
      <c r="Q18" s="31"/>
    </row>
    <row r="19" spans="2:17" ht="25.5">
      <c r="B19" s="50" t="s">
        <v>33</v>
      </c>
      <c r="C19" s="51" t="s">
        <v>34</v>
      </c>
      <c r="D19" s="34" t="s">
        <v>30</v>
      </c>
      <c r="E19" s="45">
        <v>0</v>
      </c>
      <c r="F19" s="46">
        <v>0</v>
      </c>
      <c r="G19" s="37">
        <f t="shared" si="0"/>
        <v>0</v>
      </c>
      <c r="H19" s="38">
        <f t="shared" si="1"/>
        <v>0</v>
      </c>
      <c r="I19" s="39">
        <f t="shared" si="2"/>
        <v>0</v>
      </c>
      <c r="J19" s="40"/>
      <c r="K19" s="40"/>
      <c r="M19" s="11"/>
      <c r="N19" s="31"/>
      <c r="O19" s="31"/>
      <c r="P19" s="31"/>
      <c r="Q19" s="31"/>
    </row>
    <row r="20" spans="2:17" ht="51">
      <c r="B20" s="44" t="s">
        <v>35</v>
      </c>
      <c r="C20" s="33" t="s">
        <v>29</v>
      </c>
      <c r="D20" s="34" t="s">
        <v>30</v>
      </c>
      <c r="E20" s="45">
        <v>1.1399999999999999</v>
      </c>
      <c r="F20" s="46">
        <v>1.33</v>
      </c>
      <c r="G20" s="37">
        <f t="shared" si="0"/>
        <v>6061.4777971326166</v>
      </c>
      <c r="H20" s="38">
        <f t="shared" si="1"/>
        <v>6049.1053421505376</v>
      </c>
      <c r="I20" s="39">
        <f t="shared" si="2"/>
        <v>-12.372454982079034</v>
      </c>
      <c r="J20" s="40"/>
      <c r="K20" s="40"/>
      <c r="N20" s="31"/>
      <c r="O20" s="31"/>
      <c r="P20" s="31"/>
      <c r="Q20" s="31"/>
    </row>
    <row r="21" spans="2:17" ht="145.5" customHeight="1">
      <c r="B21" s="44" t="s">
        <v>36</v>
      </c>
      <c r="C21" s="33" t="s">
        <v>37</v>
      </c>
      <c r="D21" s="34" t="s">
        <v>30</v>
      </c>
      <c r="E21" s="45">
        <v>3.6</v>
      </c>
      <c r="F21" s="46">
        <v>3.07</v>
      </c>
      <c r="G21" s="37">
        <f t="shared" si="0"/>
        <v>16381.502864629314</v>
      </c>
      <c r="H21" s="38">
        <f t="shared" si="1"/>
        <v>16354.076782580645</v>
      </c>
      <c r="I21" s="39">
        <f t="shared" si="2"/>
        <v>-27.426082048668832</v>
      </c>
      <c r="J21" s="40"/>
      <c r="K21" s="40"/>
      <c r="L21" s="47"/>
      <c r="M21" s="52"/>
      <c r="N21" s="49"/>
      <c r="O21" s="49"/>
      <c r="P21" s="49"/>
      <c r="Q21" s="49"/>
    </row>
    <row r="22" spans="2:17" ht="27.75" customHeight="1">
      <c r="B22" s="50" t="s">
        <v>38</v>
      </c>
      <c r="C22" s="33" t="s">
        <v>34</v>
      </c>
      <c r="D22" s="34" t="s">
        <v>30</v>
      </c>
      <c r="E22" s="45">
        <v>1.94</v>
      </c>
      <c r="F22" s="46">
        <v>2</v>
      </c>
      <c r="G22" s="37">
        <v>8958.36</v>
      </c>
      <c r="H22" s="53">
        <v>9094.86</v>
      </c>
      <c r="I22" s="39">
        <f t="shared" si="2"/>
        <v>136.5</v>
      </c>
      <c r="J22" s="40"/>
      <c r="K22" s="40"/>
      <c r="N22" s="31"/>
      <c r="O22" s="31"/>
      <c r="P22" s="31"/>
      <c r="Q22" s="31"/>
    </row>
    <row r="23" spans="2:17" ht="108.75" customHeight="1">
      <c r="B23" s="44" t="s">
        <v>39</v>
      </c>
      <c r="C23" s="33" t="s">
        <v>29</v>
      </c>
      <c r="D23" s="34" t="s">
        <v>30</v>
      </c>
      <c r="E23" s="45">
        <v>0.22</v>
      </c>
      <c r="F23" s="46">
        <v>0.21</v>
      </c>
      <c r="G23" s="37">
        <f t="shared" si="0"/>
        <v>1055.7763257624347</v>
      </c>
      <c r="H23" s="38">
        <f t="shared" ref="H23" si="3">($P$15/$P$16*E23)+($Q$15/$Q$16*F23)</f>
        <v>1053.8695663799283</v>
      </c>
      <c r="I23" s="39">
        <f t="shared" si="2"/>
        <v>-1.9067593825063796</v>
      </c>
      <c r="J23" s="40"/>
      <c r="K23" s="40"/>
      <c r="N23" s="31"/>
      <c r="O23" s="31"/>
      <c r="P23" s="31"/>
      <c r="Q23" s="31"/>
    </row>
    <row r="24" spans="2:17" ht="48">
      <c r="B24" s="50" t="s">
        <v>40</v>
      </c>
      <c r="C24" s="33" t="s">
        <v>29</v>
      </c>
      <c r="D24" s="34" t="s">
        <v>30</v>
      </c>
      <c r="E24" s="45">
        <v>4.6100000000000003</v>
      </c>
      <c r="F24" s="46">
        <v>4.6100000000000003</v>
      </c>
      <c r="G24" s="37">
        <v>21889.42</v>
      </c>
      <c r="H24" s="54">
        <v>84593</v>
      </c>
      <c r="I24" s="39">
        <f t="shared" si="2"/>
        <v>62703.58</v>
      </c>
      <c r="J24" s="40"/>
      <c r="K24" s="40"/>
      <c r="M24" s="11"/>
      <c r="N24" s="31"/>
      <c r="O24" s="31"/>
      <c r="P24" s="31"/>
      <c r="Q24" s="31"/>
    </row>
    <row r="25" spans="2:17" ht="63.75">
      <c r="B25" s="44" t="s">
        <v>41</v>
      </c>
      <c r="C25" s="51" t="s">
        <v>37</v>
      </c>
      <c r="D25" s="34" t="s">
        <v>30</v>
      </c>
      <c r="E25" s="45">
        <v>0.71</v>
      </c>
      <c r="F25" s="46">
        <v>1.44</v>
      </c>
      <c r="G25" s="37">
        <f t="shared" si="0"/>
        <v>5269.1164403194362</v>
      </c>
      <c r="H25" s="38">
        <f>($P$15/$P$16*E25)+($Q$15/$Q$16*F25)</f>
        <v>5255.1074669534046</v>
      </c>
      <c r="I25" s="39">
        <f t="shared" si="2"/>
        <v>-14.008973366031569</v>
      </c>
      <c r="J25" s="40"/>
      <c r="K25" s="40"/>
      <c r="L25" s="55"/>
      <c r="M25" s="11"/>
      <c r="N25" s="31"/>
      <c r="O25" s="31"/>
      <c r="P25" s="31"/>
      <c r="Q25" s="31"/>
    </row>
    <row r="26" spans="2:17" ht="63.75">
      <c r="B26" s="44" t="s">
        <v>42</v>
      </c>
      <c r="C26" s="51" t="s">
        <v>37</v>
      </c>
      <c r="D26" s="34" t="s">
        <v>30</v>
      </c>
      <c r="E26" s="45">
        <v>0.25</v>
      </c>
      <c r="F26" s="46">
        <v>0.83</v>
      </c>
      <c r="G26" s="37">
        <f t="shared" si="0"/>
        <v>2644.1415467396087</v>
      </c>
      <c r="H26" s="38">
        <f t="shared" ref="H26:H27" si="4">($P$15/$P$16*E26)+($Q$15/$Q$16*F26)</f>
        <v>2635.8806790681001</v>
      </c>
      <c r="I26" s="39">
        <f t="shared" si="2"/>
        <v>-8.2608676715085494</v>
      </c>
      <c r="J26" s="40"/>
      <c r="K26" s="40"/>
      <c r="L26" s="56"/>
      <c r="M26" s="11"/>
      <c r="N26" s="57"/>
      <c r="O26" s="57"/>
      <c r="P26" s="31"/>
      <c r="Q26" s="31"/>
    </row>
    <row r="27" spans="2:17">
      <c r="B27" s="50" t="s">
        <v>43</v>
      </c>
      <c r="C27" s="58" t="s">
        <v>37</v>
      </c>
      <c r="D27" s="34" t="s">
        <v>30</v>
      </c>
      <c r="E27" s="45">
        <v>0.03</v>
      </c>
      <c r="F27" s="46">
        <v>0.13</v>
      </c>
      <c r="G27" s="37">
        <f t="shared" si="0"/>
        <v>391.54847360875306</v>
      </c>
      <c r="H27" s="38">
        <f t="shared" si="4"/>
        <v>390.24389268817202</v>
      </c>
      <c r="I27" s="39">
        <f t="shared" si="2"/>
        <v>-1.3045809205810315</v>
      </c>
      <c r="J27" s="40"/>
      <c r="K27" s="40"/>
      <c r="N27" s="31"/>
      <c r="O27" s="31"/>
      <c r="P27" s="31"/>
      <c r="Q27" s="31"/>
    </row>
    <row r="28" spans="2:17" ht="16.5" thickBot="1">
      <c r="B28" s="59" t="s">
        <v>44</v>
      </c>
      <c r="C28" s="60"/>
      <c r="D28" s="60"/>
      <c r="E28" s="61">
        <f>SUM(E16:E27)</f>
        <v>14.92</v>
      </c>
      <c r="F28" s="62">
        <f>SUM(F16:F27)</f>
        <v>16.11</v>
      </c>
      <c r="G28" s="63">
        <f>SUM(G16:G27)</f>
        <v>74704.53</v>
      </c>
      <c r="H28" s="64">
        <f>SUM(H16:H27)</f>
        <v>137456.50099999999</v>
      </c>
      <c r="I28" s="65">
        <f>H28-G28</f>
        <v>62751.97099999999</v>
      </c>
      <c r="J28" s="66"/>
      <c r="K28" s="66"/>
      <c r="N28" s="31"/>
      <c r="O28" s="31"/>
      <c r="P28" s="31"/>
      <c r="Q28" s="31"/>
    </row>
    <row r="29" spans="2:17">
      <c r="B29" s="11"/>
      <c r="C29" s="11"/>
      <c r="D29" s="11"/>
      <c r="E29" s="67"/>
      <c r="F29" s="67"/>
      <c r="G29" s="67"/>
      <c r="H29" s="67"/>
      <c r="I29" s="6"/>
      <c r="J29" s="6"/>
      <c r="K29" s="6"/>
      <c r="N29" s="31"/>
      <c r="O29" s="31"/>
      <c r="P29" s="31"/>
      <c r="Q29" s="31"/>
    </row>
    <row r="30" spans="2:17" ht="16.5" thickBot="1">
      <c r="B30" s="68" t="s">
        <v>45</v>
      </c>
      <c r="C30" s="68"/>
      <c r="D30" s="68"/>
      <c r="E30" s="68"/>
      <c r="F30" s="68"/>
      <c r="G30" s="68"/>
      <c r="H30" s="68"/>
      <c r="I30" s="68"/>
      <c r="J30" s="69"/>
      <c r="K30" s="69"/>
      <c r="N30" s="31"/>
      <c r="O30" s="31"/>
      <c r="P30" s="31"/>
      <c r="Q30" s="31"/>
    </row>
    <row r="31" spans="2:17" ht="44.25" customHeight="1">
      <c r="B31" s="70"/>
      <c r="C31" s="71"/>
      <c r="D31" s="72" t="s">
        <v>46</v>
      </c>
      <c r="E31" s="73"/>
      <c r="F31" s="74" t="s">
        <v>47</v>
      </c>
      <c r="G31" s="75"/>
      <c r="H31" s="74" t="s">
        <v>48</v>
      </c>
      <c r="I31" s="76"/>
      <c r="J31" s="55"/>
      <c r="K31" s="55"/>
      <c r="L31" s="77"/>
      <c r="M31" s="78"/>
      <c r="N31" s="57"/>
      <c r="O31" s="57"/>
      <c r="P31" s="57"/>
      <c r="Q31" s="57"/>
    </row>
    <row r="32" spans="2:17">
      <c r="B32" s="79" t="s">
        <v>49</v>
      </c>
      <c r="C32" s="80"/>
      <c r="D32" s="81">
        <f>F32+H32</f>
        <v>73044.509999999995</v>
      </c>
      <c r="E32" s="82"/>
      <c r="F32" s="81">
        <f>19871.42+22325.31+8958.36</f>
        <v>51155.09</v>
      </c>
      <c r="G32" s="82"/>
      <c r="H32" s="81">
        <f>G24</f>
        <v>21889.42</v>
      </c>
      <c r="I32" s="83"/>
      <c r="J32" s="84"/>
      <c r="K32" s="84"/>
      <c r="L32" s="85"/>
      <c r="M32" s="85"/>
      <c r="N32" s="31"/>
      <c r="O32" s="31"/>
      <c r="P32" s="31"/>
      <c r="Q32" s="31"/>
    </row>
    <row r="33" spans="2:17">
      <c r="B33" s="79" t="s">
        <v>50</v>
      </c>
      <c r="C33" s="80"/>
      <c r="D33" s="81">
        <f>F33+H33</f>
        <v>72201.34</v>
      </c>
      <c r="E33" s="82"/>
      <c r="F33" s="81">
        <f>19610.68+22032.38+8956.07</f>
        <v>50599.13</v>
      </c>
      <c r="G33" s="82"/>
      <c r="H33" s="81">
        <f>21602.21</f>
        <v>21602.21</v>
      </c>
      <c r="I33" s="83"/>
      <c r="J33" s="84"/>
      <c r="K33" s="84"/>
      <c r="L33" s="86"/>
      <c r="M33" s="85"/>
      <c r="N33" s="31"/>
      <c r="O33" s="31"/>
      <c r="P33" s="31"/>
      <c r="Q33" s="31"/>
    </row>
    <row r="34" spans="2:17" ht="16.5" thickBot="1">
      <c r="B34" s="87" t="s">
        <v>51</v>
      </c>
      <c r="C34" s="88"/>
      <c r="D34" s="89">
        <f>F34+H34</f>
        <v>137456.50099999999</v>
      </c>
      <c r="E34" s="90"/>
      <c r="F34" s="89">
        <f>H16+H17+H18+H19+H20+H21+H22+H23+H25+H26+H27</f>
        <v>52863.501000000004</v>
      </c>
      <c r="G34" s="90"/>
      <c r="H34" s="89">
        <f>H24</f>
        <v>84593</v>
      </c>
      <c r="I34" s="91"/>
      <c r="J34" s="84"/>
      <c r="K34" s="84"/>
      <c r="L34" s="85"/>
      <c r="M34" s="85"/>
      <c r="N34" s="31"/>
      <c r="O34" s="31"/>
      <c r="P34" s="31"/>
      <c r="Q34" s="31"/>
    </row>
    <row r="35" spans="2:17" ht="27" thickBot="1">
      <c r="B35" s="92" t="s">
        <v>52</v>
      </c>
      <c r="C35" s="93"/>
      <c r="D35" s="94">
        <f>F35+H35</f>
        <v>-65255.161000000007</v>
      </c>
      <c r="E35" s="95"/>
      <c r="F35" s="96">
        <f>F33-F34</f>
        <v>-2264.3710000000065</v>
      </c>
      <c r="G35" s="97"/>
      <c r="H35" s="96">
        <f>H33-H34</f>
        <v>-62990.79</v>
      </c>
      <c r="I35" s="98"/>
      <c r="J35" s="84"/>
      <c r="K35" s="84"/>
      <c r="L35" s="85"/>
      <c r="M35" s="85"/>
      <c r="N35" s="31"/>
      <c r="O35" s="31"/>
      <c r="P35" s="31"/>
      <c r="Q35" s="31"/>
    </row>
    <row r="36" spans="2:17" ht="34.5" customHeight="1">
      <c r="B36" s="99" t="s">
        <v>53</v>
      </c>
      <c r="C36" s="99"/>
      <c r="D36" s="100"/>
      <c r="E36" s="101" t="s">
        <v>54</v>
      </c>
      <c r="F36" s="101"/>
      <c r="G36" s="102" t="s">
        <v>55</v>
      </c>
      <c r="H36" s="102"/>
      <c r="I36" s="99"/>
      <c r="J36" s="99"/>
      <c r="K36" s="99"/>
      <c r="L36" s="47"/>
      <c r="M36" s="47"/>
      <c r="N36" s="49"/>
      <c r="O36" s="49"/>
      <c r="P36" s="49"/>
      <c r="Q36" s="49"/>
    </row>
    <row r="37" spans="2:17" ht="11.25" customHeight="1">
      <c r="B37" s="99"/>
      <c r="C37" s="99"/>
      <c r="D37" s="99"/>
      <c r="E37" s="103" t="s">
        <v>56</v>
      </c>
      <c r="F37" s="103"/>
      <c r="G37" s="104"/>
      <c r="H37" s="104"/>
      <c r="I37" s="105"/>
      <c r="J37" s="105"/>
      <c r="K37" s="105"/>
      <c r="L37" s="47"/>
      <c r="M37" s="47"/>
      <c r="N37" s="49"/>
      <c r="O37" s="49"/>
      <c r="P37" s="49"/>
      <c r="Q37" s="49"/>
    </row>
    <row r="38" spans="2:17">
      <c r="B38" s="99" t="s">
        <v>57</v>
      </c>
      <c r="C38" s="99"/>
      <c r="D38" s="99"/>
      <c r="E38" s="106" t="s">
        <v>54</v>
      </c>
      <c r="F38" s="106"/>
      <c r="G38" s="102" t="s">
        <v>58</v>
      </c>
      <c r="H38" s="102"/>
      <c r="I38" s="99"/>
      <c r="J38" s="99"/>
      <c r="K38" s="99"/>
      <c r="L38" s="47"/>
      <c r="M38" s="47"/>
      <c r="N38" s="49"/>
      <c r="O38" s="49"/>
      <c r="P38" s="49"/>
      <c r="Q38" s="49"/>
    </row>
    <row r="39" spans="2:17" ht="9.75" customHeight="1">
      <c r="B39" s="99"/>
      <c r="C39" s="99"/>
      <c r="D39" s="99"/>
      <c r="E39" s="103" t="s">
        <v>56</v>
      </c>
      <c r="F39" s="103"/>
      <c r="G39" s="102"/>
      <c r="H39" s="102"/>
      <c r="I39" s="99"/>
      <c r="J39" s="99"/>
      <c r="K39" s="99"/>
      <c r="N39" s="31"/>
      <c r="O39" s="31"/>
      <c r="P39" s="31"/>
      <c r="Q39" s="31"/>
    </row>
    <row r="40" spans="2:17">
      <c r="B40" s="99" t="s">
        <v>59</v>
      </c>
      <c r="C40" s="99"/>
      <c r="D40" s="99"/>
      <c r="E40" s="106" t="s">
        <v>54</v>
      </c>
      <c r="F40" s="106"/>
      <c r="G40" s="102" t="s">
        <v>60</v>
      </c>
      <c r="H40" s="102"/>
      <c r="I40" s="99"/>
      <c r="J40" s="99"/>
      <c r="K40" s="99"/>
      <c r="N40" s="31"/>
      <c r="O40" s="31"/>
      <c r="P40" s="31"/>
      <c r="Q40" s="31"/>
    </row>
    <row r="41" spans="2:17" ht="8.25" customHeight="1">
      <c r="B41" s="107"/>
      <c r="C41" s="107"/>
      <c r="D41" s="107"/>
      <c r="E41" s="103" t="s">
        <v>56</v>
      </c>
      <c r="F41" s="103"/>
      <c r="G41" s="108"/>
      <c r="H41" s="1"/>
      <c r="I41" s="109"/>
      <c r="J41" s="109"/>
      <c r="K41" s="109"/>
      <c r="N41" s="31"/>
      <c r="O41" s="31"/>
      <c r="P41" s="31"/>
      <c r="Q41" s="31"/>
    </row>
    <row r="42" spans="2:17">
      <c r="B42" s="99" t="s">
        <v>61</v>
      </c>
      <c r="C42" s="99"/>
      <c r="D42" s="99"/>
      <c r="E42" s="106" t="s">
        <v>54</v>
      </c>
      <c r="F42" s="106"/>
      <c r="G42" s="102" t="s">
        <v>62</v>
      </c>
      <c r="H42" s="102"/>
    </row>
    <row r="43" spans="2:17" ht="9" customHeight="1">
      <c r="B43" s="110"/>
      <c r="C43" s="110"/>
      <c r="D43" s="110"/>
      <c r="E43" s="103" t="s">
        <v>56</v>
      </c>
      <c r="F43" s="103"/>
      <c r="G43" s="103"/>
      <c r="H43" s="103"/>
    </row>
  </sheetData>
  <mergeCells count="42">
    <mergeCell ref="E41:F41"/>
    <mergeCell ref="E42:F42"/>
    <mergeCell ref="G42:H42"/>
    <mergeCell ref="E43:F43"/>
    <mergeCell ref="G43:H43"/>
    <mergeCell ref="E38:F38"/>
    <mergeCell ref="G38:H38"/>
    <mergeCell ref="E39:F39"/>
    <mergeCell ref="G39:H39"/>
    <mergeCell ref="E40:F40"/>
    <mergeCell ref="G40:H40"/>
    <mergeCell ref="D35:E35"/>
    <mergeCell ref="F35:G35"/>
    <mergeCell ref="H35:I35"/>
    <mergeCell ref="E36:F36"/>
    <mergeCell ref="G36:H36"/>
    <mergeCell ref="E37:F37"/>
    <mergeCell ref="G37:H37"/>
    <mergeCell ref="D33:E33"/>
    <mergeCell ref="F33:G33"/>
    <mergeCell ref="H33:I33"/>
    <mergeCell ref="D34:E34"/>
    <mergeCell ref="F34:G34"/>
    <mergeCell ref="H34:I34"/>
    <mergeCell ref="I14:I15"/>
    <mergeCell ref="B30:I30"/>
    <mergeCell ref="D31:E31"/>
    <mergeCell ref="F31:G31"/>
    <mergeCell ref="H31:I31"/>
    <mergeCell ref="D32:E32"/>
    <mergeCell ref="F32:G32"/>
    <mergeCell ref="H32:I32"/>
    <mergeCell ref="B2:I3"/>
    <mergeCell ref="D5:F5"/>
    <mergeCell ref="D12:E12"/>
    <mergeCell ref="B13:I13"/>
    <mergeCell ref="B14:B15"/>
    <mergeCell ref="C14:C15"/>
    <mergeCell ref="D14:D15"/>
    <mergeCell ref="E14:E15"/>
    <mergeCell ref="F14:F15"/>
    <mergeCell ref="G14:H14"/>
  </mergeCells>
  <printOptions horizontalCentered="1"/>
  <pageMargins left="0.19685039370078741" right="0.19685039370078741" top="0.15748031496062992" bottom="0.23622047244094491" header="0.31496062992125984" footer="0.31496062992125984"/>
  <pageSetup paperSize="9" scale="4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лин.27</vt:lpstr>
    </vt:vector>
  </TitlesOfParts>
  <Company>DNA Project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DNA7 X86</dc:creator>
  <cp:lastModifiedBy>DNA7 X86</cp:lastModifiedBy>
  <dcterms:created xsi:type="dcterms:W3CDTF">2016-06-08T07:30:47Z</dcterms:created>
  <dcterms:modified xsi:type="dcterms:W3CDTF">2016-06-08T07:31:02Z</dcterms:modified>
</cp:coreProperties>
</file>