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К.М.62" sheetId="1" r:id="rId1"/>
  </sheets>
  <calcPr calcId="124519"/>
</workbook>
</file>

<file path=xl/calcChain.xml><?xml version="1.0" encoding="utf-8"?>
<calcChain xmlns="http://schemas.openxmlformats.org/spreadsheetml/2006/main">
  <c r="H34" i="1"/>
  <c r="H35" s="1"/>
  <c r="F33"/>
  <c r="H32"/>
  <c r="F32"/>
  <c r="D32"/>
  <c r="F28"/>
  <c r="E28"/>
  <c r="G27"/>
  <c r="G26"/>
  <c r="G25"/>
  <c r="I24"/>
  <c r="G23"/>
  <c r="I22"/>
  <c r="G21"/>
  <c r="G20"/>
  <c r="G19"/>
  <c r="G18"/>
  <c r="G17"/>
  <c r="G16"/>
  <c r="G28" s="1"/>
  <c r="Q15"/>
  <c r="P15"/>
  <c r="H27" s="1"/>
  <c r="I27" s="1"/>
  <c r="R15" l="1"/>
  <c r="H16"/>
  <c r="H18"/>
  <c r="I18" s="1"/>
  <c r="H20"/>
  <c r="I20" s="1"/>
  <c r="H26"/>
  <c r="I26" s="1"/>
  <c r="H17"/>
  <c r="I17" s="1"/>
  <c r="H19"/>
  <c r="I19" s="1"/>
  <c r="H21"/>
  <c r="I21" s="1"/>
  <c r="H23"/>
  <c r="I23" s="1"/>
  <c r="H25"/>
  <c r="I25" s="1"/>
  <c r="D33"/>
  <c r="I16" l="1"/>
  <c r="F34"/>
  <c r="H28"/>
  <c r="I28" s="1"/>
  <c r="D34" l="1"/>
  <c r="F35"/>
  <c r="D35" s="1"/>
</calcChain>
</file>

<file path=xl/sharedStrings.xml><?xml version="1.0" encoding="utf-8"?>
<sst xmlns="http://schemas.openxmlformats.org/spreadsheetml/2006/main" count="89" uniqueCount="63">
  <si>
    <t>Ежегодный отчет Управляющей организации ООО "Партнер-1" о выполнении Договора о деятельности за отчетный период с 01.01.2015 г. по 31.12.2015г.</t>
  </si>
  <si>
    <t>• Адрес МКД</t>
  </si>
  <si>
    <t>Карла Маркса 62</t>
  </si>
  <si>
    <t>• Год постройки</t>
  </si>
  <si>
    <t>• Этажность</t>
  </si>
  <si>
    <t>• Количество квартир</t>
  </si>
  <si>
    <t>• Общая площадь дома с учетом помещений
общего пользования</t>
  </si>
  <si>
    <t>443,5 кв. м.</t>
  </si>
  <si>
    <t>• Общая площадь жилых помещений</t>
  </si>
  <si>
    <t>405,4 кв. м.</t>
  </si>
  <si>
    <t>• Общая площадь нежилых помещений</t>
  </si>
  <si>
    <t>0 кв. м.</t>
  </si>
  <si>
    <t>• Площадь придомовой территории,
входящей в состав общего имущества МКД</t>
  </si>
  <si>
    <t>2100,3 кв. м. - грунт;
140 кв. м. - асфальт</t>
  </si>
  <si>
    <t>Отчет об оказанных услугах и выполненных работах по содержанию и текущему ремонту общего имущества в МКД за 2015 год</t>
  </si>
  <si>
    <t>начислено СЖ 1 полугодие</t>
  </si>
  <si>
    <t>начислено СЖ 2 полугодие</t>
  </si>
  <si>
    <t>факт СЖ 1 полугодие</t>
  </si>
  <si>
    <t>факт СЖ 2 полугодие</t>
  </si>
  <si>
    <t>Виды работ и затрат</t>
  </si>
  <si>
    <t>периодичность выполнения работ и услуг</t>
  </si>
  <si>
    <t>единица измерения работы/               услуги</t>
  </si>
  <si>
    <t>ст-ть на 1 кв. м общей жилой  площади (руб. в мес.) I полугодие 2015</t>
  </si>
  <si>
    <t>ст-ть на 1 кв. м общей жилой  площади (руб. в мес.) II полугодие 2015</t>
  </si>
  <si>
    <t>стоимость выполненной работы/оказанной услуги</t>
  </si>
  <si>
    <t>Разница                       (-) экономия, (+)перерасход</t>
  </si>
  <si>
    <t>Плановые затраты (руб.)</t>
  </si>
  <si>
    <t>Фактические затраты (руб.)</t>
  </si>
  <si>
    <r>
      <rPr>
        <b/>
        <sz val="10"/>
        <color theme="1"/>
        <rFont val="Times New Roman"/>
        <family val="1"/>
        <charset val="204"/>
      </rPr>
      <t>Санитарное содержание лестничных клеток: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материалы, инвентарь.</t>
    </r>
  </si>
  <si>
    <t>согласно договора  управления МКД</t>
  </si>
  <si>
    <t>руб.</t>
  </si>
  <si>
    <r>
      <rPr>
        <b/>
        <sz val="10"/>
        <color theme="1"/>
        <rFont val="Times New Roman"/>
        <family val="1"/>
        <charset val="204"/>
      </rPr>
      <t>Санитарное содержание придомовой территории: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 инвентарь;
- покос сорных трав</t>
    </r>
  </si>
  <si>
    <t>Транспортные расходы при санитарной очистке территорий</t>
  </si>
  <si>
    <t>Техническое обслуживание внутридомового газового 
оборудования</t>
  </si>
  <si>
    <t xml:space="preserve">согласно договора  </t>
  </si>
  <si>
    <r>
      <rPr>
        <b/>
        <sz val="10"/>
        <color theme="1"/>
        <rFont val="Times New Roman"/>
        <family val="1"/>
        <charset val="204"/>
      </rPr>
      <t>Содержание аварийно-диспетчерской службы: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инвентарь, спецодежду;
- транспортные расходы</t>
    </r>
  </si>
  <si>
    <r>
      <rPr>
        <b/>
        <sz val="10"/>
        <color theme="1"/>
        <rFont val="Times New Roman"/>
        <family val="1"/>
        <charset val="204"/>
      </rPr>
      <t>Услуги управляющей организации: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и т.д.</t>
    </r>
  </si>
  <si>
    <t>постоянно</t>
  </si>
  <si>
    <t xml:space="preserve">Вывоз ТБО </t>
  </si>
  <si>
    <r>
      <rPr>
        <b/>
        <sz val="10"/>
        <color theme="1"/>
        <rFont val="Times New Roman"/>
        <family val="1"/>
        <charset val="204"/>
      </rPr>
      <t>Профилактические осмотры внутридомового инженерного
оборудования и конструктивных элементов МКД:</t>
    </r>
    <r>
      <rPr>
        <sz val="10"/>
        <color theme="1"/>
        <rFont val="Times New Roman"/>
        <family val="1"/>
        <charset val="204"/>
      </rPr>
      <t xml:space="preserve">
- затраты на весенние и осенние проверки готовности МКД к эксплуатации;
- затраты на внеочередные осмотры (после ливней, ураганных ветров, снегопадов и других явлений стихийного характера; в случае аварий на внешних коммуникациях и др.);
- ведение документов по учету технического состояния зданий</t>
    </r>
  </si>
  <si>
    <t xml:space="preserve">Текущий ремонт </t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</si>
  <si>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арендная плата;
- амортизация;
- транспортные расходы;
- затраты на канц.товары, телефонную связь и т. д.</t>
    </r>
  </si>
  <si>
    <r>
      <rPr>
        <b/>
        <sz val="10"/>
        <color theme="1"/>
        <rFont val="Times New Roman"/>
        <family val="1"/>
        <charset val="204"/>
      </rPr>
      <t>Прочие расходы:</t>
    </r>
    <r>
      <rPr>
        <sz val="10"/>
        <color theme="1"/>
        <rFont val="Times New Roman"/>
        <family val="1"/>
        <charset val="204"/>
      </rPr>
      <t xml:space="preserve">
- услуги банка, статистики;
- услуги информационно-вычислительного центра;
- услуги паспортно-визовой службы;
- затраты на оргтехнику</t>
    </r>
  </si>
  <si>
    <t>Рентабельность</t>
  </si>
  <si>
    <t>Итого</t>
  </si>
  <si>
    <t>Отчет по затратам на управление, содержание и ремонт общего имущества МКД за 2015 год</t>
  </si>
  <si>
    <t>начислено всего</t>
  </si>
  <si>
    <t>Содержание общего
имущества МКД (руб.)</t>
  </si>
  <si>
    <t>Текущий ремонт 
общего имущества 
МКД (руб.)</t>
  </si>
  <si>
    <t>1. Начислено</t>
  </si>
  <si>
    <t>2. Оплачено</t>
  </si>
  <si>
    <t>3.Выполнено</t>
  </si>
  <si>
    <t>4. Остаток на конец отчетного периода
("-" - перевыполнено работ; "+" - недовыполнено работ)</t>
  </si>
  <si>
    <t>Директор ООО "Партнер-1"</t>
  </si>
  <si>
    <t>____________________</t>
  </si>
  <si>
    <t>Я. И. Егоров</t>
  </si>
  <si>
    <t>подпись</t>
  </si>
  <si>
    <t>Главный бухгалтер ООО "Партнер-1"</t>
  </si>
  <si>
    <t>Т. В. Павлова</t>
  </si>
  <si>
    <t>Экономист ООО "Партнер-1"</t>
  </si>
  <si>
    <t>Н.Е. Горбатенко</t>
  </si>
  <si>
    <t>Инженер по ремонту ООО "Партнер-1"</t>
  </si>
  <si>
    <t>В. Н. Мосюкова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</si>
</sst>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/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wrapText="1" shrinkToFit="1"/>
    </xf>
    <xf numFmtId="0" fontId="3" fillId="0" borderId="0" xfId="0" applyFont="1" applyFill="1" applyBorder="1" applyAlignment="1">
      <alignment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 shrinkToFi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0" xfId="0" applyFont="1" applyFill="1" applyBorder="1"/>
    <xf numFmtId="0" fontId="2" fillId="0" borderId="14" xfId="0" applyFont="1" applyBorder="1" applyAlignment="1">
      <alignment vertical="top" wrapTex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/>
    <xf numFmtId="2" fontId="3" fillId="0" borderId="0" xfId="0" applyNumberFormat="1" applyFont="1" applyFill="1" applyBorder="1"/>
    <xf numFmtId="0" fontId="9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vertical="top" wrapText="1"/>
    </xf>
    <xf numFmtId="2" fontId="2" fillId="0" borderId="21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2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Border="1"/>
    <xf numFmtId="0" fontId="7" fillId="0" borderId="18" xfId="0" applyFont="1" applyBorder="1" applyAlignment="1">
      <alignment vertical="top" wrapText="1"/>
    </xf>
    <xf numFmtId="0" fontId="1" fillId="0" borderId="0" xfId="0" applyFont="1" applyBorder="1"/>
    <xf numFmtId="0" fontId="8" fillId="0" borderId="24" xfId="0" applyFont="1" applyBorder="1" applyAlignment="1">
      <alignment horizontal="left" wrapText="1"/>
    </xf>
    <xf numFmtId="2" fontId="5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25" xfId="0" applyFont="1" applyBorder="1" applyAlignment="1">
      <alignment vertical="top" wrapText="1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7" fillId="0" borderId="32" xfId="0" applyFont="1" applyBorder="1"/>
    <xf numFmtId="0" fontId="7" fillId="0" borderId="33" xfId="0" applyFont="1" applyBorder="1"/>
    <xf numFmtId="2" fontId="7" fillId="0" borderId="34" xfId="0" applyNumberFormat="1" applyFont="1" applyBorder="1" applyAlignment="1">
      <alignment horizontal="center" vertical="center"/>
    </xf>
    <xf numFmtId="2" fontId="7" fillId="0" borderId="35" xfId="0" applyNumberFormat="1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36" xfId="0" applyNumberFormat="1" applyFont="1" applyBorder="1" applyAlignment="1">
      <alignment horizontal="center" vertical="center"/>
    </xf>
    <xf numFmtId="2" fontId="7" fillId="0" borderId="37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2" fontId="2" fillId="0" borderId="40" xfId="0" applyNumberFormat="1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4" xfId="0" applyFont="1" applyBorder="1"/>
    <xf numFmtId="2" fontId="2" fillId="0" borderId="22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2" fontId="2" fillId="0" borderId="42" xfId="0" applyNumberFormat="1" applyFont="1" applyBorder="1" applyAlignment="1">
      <alignment horizontal="center"/>
    </xf>
    <xf numFmtId="2" fontId="2" fillId="0" borderId="41" xfId="0" applyNumberFormat="1" applyFont="1" applyBorder="1" applyAlignment="1"/>
    <xf numFmtId="2" fontId="2" fillId="0" borderId="0" xfId="0" applyNumberFormat="1" applyFont="1" applyBorder="1" applyAlignment="1"/>
    <xf numFmtId="2" fontId="1" fillId="0" borderId="0" xfId="0" applyNumberFormat="1" applyFont="1" applyBorder="1"/>
    <xf numFmtId="0" fontId="2" fillId="0" borderId="43" xfId="0" applyFont="1" applyBorder="1"/>
    <xf numFmtId="0" fontId="2" fillId="0" borderId="27" xfId="0" applyFont="1" applyBorder="1"/>
    <xf numFmtId="2" fontId="2" fillId="0" borderId="44" xfId="0" applyNumberFormat="1" applyFont="1" applyBorder="1" applyAlignment="1">
      <alignment horizontal="center"/>
    </xf>
    <xf numFmtId="2" fontId="2" fillId="0" borderId="45" xfId="0" applyNumberFormat="1" applyFont="1" applyBorder="1" applyAlignment="1">
      <alignment horizontal="center"/>
    </xf>
    <xf numFmtId="2" fontId="2" fillId="0" borderId="46" xfId="0" applyNumberFormat="1" applyFont="1" applyBorder="1" applyAlignment="1">
      <alignment horizontal="center"/>
    </xf>
    <xf numFmtId="0" fontId="2" fillId="0" borderId="32" xfId="0" applyFont="1" applyBorder="1" applyAlignment="1">
      <alignment wrapText="1"/>
    </xf>
    <xf numFmtId="0" fontId="2" fillId="0" borderId="33" xfId="0" applyFont="1" applyBorder="1" applyAlignment="1">
      <alignment wrapText="1"/>
    </xf>
    <xf numFmtId="2" fontId="2" fillId="0" borderId="35" xfId="0" applyNumberFormat="1" applyFont="1" applyBorder="1" applyAlignment="1">
      <alignment horizontal="center" wrapText="1"/>
    </xf>
    <xf numFmtId="2" fontId="2" fillId="0" borderId="33" xfId="0" applyNumberFormat="1" applyFont="1" applyBorder="1" applyAlignment="1">
      <alignment horizontal="center" wrapText="1"/>
    </xf>
    <xf numFmtId="2" fontId="2" fillId="0" borderId="35" xfId="0" applyNumberFormat="1" applyFont="1" applyBorder="1" applyAlignment="1">
      <alignment horizontal="center"/>
    </xf>
    <xf numFmtId="2" fontId="2" fillId="0" borderId="33" xfId="0" applyNumberFormat="1" applyFont="1" applyBorder="1" applyAlignment="1">
      <alignment horizontal="center"/>
    </xf>
    <xf numFmtId="2" fontId="2" fillId="0" borderId="37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47" xfId="0" applyFont="1" applyBorder="1" applyAlignment="1">
      <alignment horizontal="center"/>
    </xf>
    <xf numFmtId="0" fontId="7" fillId="0" borderId="47" xfId="0" applyFont="1" applyBorder="1" applyAlignment="1">
      <alignment horizontal="left"/>
    </xf>
    <xf numFmtId="0" fontId="7" fillId="0" borderId="0" xfId="0" applyFont="1" applyAlignment="1"/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abSelected="1" topLeftCell="A22" zoomScale="110" zoomScaleNormal="110" workbookViewId="0">
      <selection activeCell="I26" sqref="I26"/>
    </sheetView>
  </sheetViews>
  <sheetFormatPr defaultColWidth="9.140625" defaultRowHeight="15.75" outlineLevelRow="1"/>
  <cols>
    <col min="1" max="1" width="2.85546875" style="1" customWidth="1"/>
    <col min="2" max="2" width="55.42578125" style="1" customWidth="1"/>
    <col min="3" max="3" width="12.7109375" style="6" customWidth="1"/>
    <col min="4" max="4" width="10.28515625" style="6" customWidth="1"/>
    <col min="5" max="5" width="10.7109375" style="6" customWidth="1"/>
    <col min="6" max="6" width="10.28515625" style="6" customWidth="1"/>
    <col min="7" max="7" width="9.85546875" style="6" customWidth="1"/>
    <col min="8" max="8" width="11.85546875" style="1" customWidth="1"/>
    <col min="9" max="9" width="11.42578125" style="6" customWidth="1"/>
    <col min="10" max="10" width="10.7109375" style="1" bestFit="1" customWidth="1"/>
    <col min="11" max="11" width="12.140625" style="1" customWidth="1"/>
    <col min="12" max="12" width="13.85546875" style="1" customWidth="1"/>
    <col min="13" max="13" width="13.5703125" style="1" customWidth="1"/>
    <col min="14" max="14" width="11.5703125" style="3" customWidth="1"/>
    <col min="15" max="15" width="11.85546875" style="3" customWidth="1"/>
    <col min="16" max="16" width="13.140625" style="3" customWidth="1"/>
    <col min="17" max="17" width="13.85546875" style="3" customWidth="1"/>
    <col min="18" max="18" width="9.140625" style="3"/>
    <col min="19" max="16384" width="9.140625" style="1"/>
  </cols>
  <sheetData>
    <row r="1" spans="1:18">
      <c r="B1" s="2"/>
      <c r="C1" s="2"/>
      <c r="D1" s="2"/>
      <c r="E1" s="2"/>
      <c r="F1" s="2"/>
      <c r="G1" s="2"/>
      <c r="H1" s="2"/>
      <c r="I1" s="2"/>
    </row>
    <row r="2" spans="1:18" ht="15.75" customHeight="1">
      <c r="A2" s="4"/>
      <c r="B2" s="5" t="s">
        <v>0</v>
      </c>
      <c r="C2" s="5"/>
      <c r="D2" s="5"/>
      <c r="E2" s="5"/>
      <c r="F2" s="5"/>
      <c r="G2" s="5"/>
      <c r="H2" s="5"/>
      <c r="I2" s="5"/>
    </row>
    <row r="3" spans="1:18" ht="21.75" customHeight="1">
      <c r="A3" s="4"/>
      <c r="B3" s="5"/>
      <c r="C3" s="5"/>
      <c r="D3" s="5"/>
      <c r="E3" s="5"/>
      <c r="F3" s="5"/>
      <c r="G3" s="5"/>
      <c r="H3" s="5"/>
      <c r="I3" s="5"/>
    </row>
    <row r="4" spans="1:18" ht="11.25" customHeight="1"/>
    <row r="5" spans="1:18">
      <c r="B5" s="1" t="s">
        <v>1</v>
      </c>
      <c r="D5" s="7" t="s">
        <v>2</v>
      </c>
      <c r="E5" s="7"/>
      <c r="F5" s="7"/>
    </row>
    <row r="6" spans="1:18">
      <c r="B6" s="1" t="s">
        <v>3</v>
      </c>
      <c r="D6" s="8">
        <v>1956</v>
      </c>
      <c r="E6" s="8"/>
      <c r="F6" s="8"/>
    </row>
    <row r="7" spans="1:18" hidden="1" outlineLevel="1">
      <c r="B7" s="1" t="s">
        <v>4</v>
      </c>
      <c r="D7" s="8">
        <v>2</v>
      </c>
      <c r="E7" s="8"/>
      <c r="F7" s="8"/>
    </row>
    <row r="8" spans="1:18" hidden="1" outlineLevel="1">
      <c r="B8" s="1" t="s">
        <v>5</v>
      </c>
      <c r="D8" s="8">
        <v>8</v>
      </c>
      <c r="E8" s="8"/>
      <c r="F8" s="8"/>
    </row>
    <row r="9" spans="1:18" ht="31.5" hidden="1" outlineLevel="1">
      <c r="B9" s="9" t="s">
        <v>6</v>
      </c>
      <c r="C9" s="10"/>
      <c r="D9" s="8" t="s">
        <v>7</v>
      </c>
      <c r="E9" s="8"/>
      <c r="F9" s="8"/>
    </row>
    <row r="10" spans="1:18" collapsed="1">
      <c r="B10" s="1" t="s">
        <v>8</v>
      </c>
      <c r="D10" s="8" t="s">
        <v>9</v>
      </c>
      <c r="E10" s="8"/>
      <c r="F10" s="8"/>
      <c r="J10" s="11"/>
    </row>
    <row r="11" spans="1:18" ht="12" hidden="1" customHeight="1" outlineLevel="1">
      <c r="B11" s="1" t="s">
        <v>10</v>
      </c>
      <c r="D11" s="8" t="s">
        <v>11</v>
      </c>
      <c r="E11" s="8"/>
      <c r="F11" s="8"/>
    </row>
    <row r="12" spans="1:18" ht="31.5" hidden="1" outlineLevel="1">
      <c r="B12" s="9" t="s">
        <v>12</v>
      </c>
      <c r="C12" s="10"/>
      <c r="D12" s="12" t="s">
        <v>13</v>
      </c>
      <c r="E12" s="12"/>
      <c r="F12" s="8"/>
      <c r="J12" s="11"/>
    </row>
    <row r="13" spans="1:18" ht="35.25" customHeight="1" collapsed="1" thickBot="1">
      <c r="B13" s="13" t="s">
        <v>14</v>
      </c>
      <c r="C13" s="13"/>
      <c r="D13" s="13"/>
      <c r="E13" s="13"/>
      <c r="F13" s="13"/>
      <c r="G13" s="13"/>
      <c r="H13" s="13"/>
      <c r="I13" s="13"/>
      <c r="M13" s="11"/>
      <c r="N13" s="14" t="s">
        <v>15</v>
      </c>
      <c r="O13" s="14" t="s">
        <v>16</v>
      </c>
      <c r="P13" s="14" t="s">
        <v>17</v>
      </c>
      <c r="Q13" s="14" t="s">
        <v>18</v>
      </c>
    </row>
    <row r="14" spans="1:18" ht="32.25" customHeight="1">
      <c r="B14" s="15" t="s">
        <v>19</v>
      </c>
      <c r="C14" s="16" t="s">
        <v>20</v>
      </c>
      <c r="D14" s="16" t="s">
        <v>21</v>
      </c>
      <c r="E14" s="17" t="s">
        <v>22</v>
      </c>
      <c r="F14" s="18" t="s">
        <v>23</v>
      </c>
      <c r="G14" s="19" t="s">
        <v>24</v>
      </c>
      <c r="H14" s="20"/>
      <c r="I14" s="21" t="s">
        <v>25</v>
      </c>
      <c r="M14" s="11"/>
      <c r="N14" s="14"/>
      <c r="O14" s="14"/>
      <c r="P14" s="14"/>
      <c r="Q14" s="14"/>
    </row>
    <row r="15" spans="1:18" ht="53.25" customHeight="1" thickBot="1">
      <c r="B15" s="22"/>
      <c r="C15" s="23"/>
      <c r="D15" s="23"/>
      <c r="E15" s="24"/>
      <c r="F15" s="25"/>
      <c r="G15" s="26" t="s">
        <v>26</v>
      </c>
      <c r="H15" s="27" t="s">
        <v>27</v>
      </c>
      <c r="I15" s="28"/>
      <c r="N15" s="29">
        <v>22701.98</v>
      </c>
      <c r="O15" s="29">
        <v>24656.02</v>
      </c>
      <c r="P15" s="29">
        <f>20572.11*1.07</f>
        <v>22012.157700000003</v>
      </c>
      <c r="Q15" s="29">
        <f>23004.12*1.07</f>
        <v>24614.4084</v>
      </c>
      <c r="R15" s="3">
        <f>(N15+O15)/(P15+Q15)*100</f>
        <v>101.568706343142</v>
      </c>
    </row>
    <row r="16" spans="1:18" ht="48">
      <c r="B16" s="30" t="s">
        <v>28</v>
      </c>
      <c r="C16" s="31" t="s">
        <v>29</v>
      </c>
      <c r="D16" s="32" t="s">
        <v>30</v>
      </c>
      <c r="E16" s="33">
        <v>1.01</v>
      </c>
      <c r="F16" s="34">
        <v>1.05</v>
      </c>
      <c r="G16" s="35">
        <f>($N$15/$N$16*E16)+($O$15/$O$16*F16)</f>
        <v>4998.4694294993114</v>
      </c>
      <c r="H16" s="36">
        <f>($P$15/$P$16*E16)+($Q$15/$Q$16*F16)</f>
        <v>4919.3543611270725</v>
      </c>
      <c r="I16" s="37">
        <f>H16-G16</f>
        <v>-79.115068372238966</v>
      </c>
      <c r="J16" s="38"/>
      <c r="K16" s="39"/>
      <c r="L16" s="39"/>
      <c r="M16" s="40"/>
      <c r="N16" s="41">
        <v>9.31</v>
      </c>
      <c r="O16" s="29">
        <v>10.210000000000001</v>
      </c>
      <c r="P16" s="41">
        <v>9.31</v>
      </c>
      <c r="Q16" s="29">
        <v>10.210000000000001</v>
      </c>
      <c r="R16" s="42"/>
    </row>
    <row r="17" spans="2:18" ht="51">
      <c r="B17" s="43" t="s">
        <v>31</v>
      </c>
      <c r="C17" s="31" t="s">
        <v>29</v>
      </c>
      <c r="D17" s="32" t="s">
        <v>30</v>
      </c>
      <c r="E17" s="44">
        <v>1.1299999999999999</v>
      </c>
      <c r="F17" s="45">
        <v>1.17</v>
      </c>
      <c r="G17" s="35">
        <f t="shared" ref="G17:G27" si="0">($N$15/$N$16*E17)+($O$15/$O$16*F17)</f>
        <v>5580.8702837406927</v>
      </c>
      <c r="H17" s="46">
        <f t="shared" ref="H17:H27" si="1">($P$15/$P$16*E17)+($Q$15/$Q$16*F17)</f>
        <v>5492.3747743244703</v>
      </c>
      <c r="I17" s="37">
        <f t="shared" ref="I17:I27" si="2">H17-G17</f>
        <v>-88.495509416222376</v>
      </c>
      <c r="J17" s="47"/>
      <c r="K17" s="48"/>
      <c r="L17" s="48"/>
      <c r="M17" s="48"/>
      <c r="N17" s="49"/>
      <c r="O17" s="50"/>
      <c r="P17" s="50"/>
      <c r="Q17" s="50"/>
      <c r="R17" s="51"/>
    </row>
    <row r="18" spans="2:18" ht="48">
      <c r="B18" s="52" t="s">
        <v>32</v>
      </c>
      <c r="C18" s="31" t="s">
        <v>29</v>
      </c>
      <c r="D18" s="32" t="s">
        <v>30</v>
      </c>
      <c r="E18" s="44">
        <v>0.28000000000000003</v>
      </c>
      <c r="F18" s="45">
        <v>0.27</v>
      </c>
      <c r="G18" s="35">
        <f t="shared" si="0"/>
        <v>1334.7864333213051</v>
      </c>
      <c r="H18" s="46">
        <f t="shared" si="1"/>
        <v>1312.9394932816863</v>
      </c>
      <c r="I18" s="37">
        <f t="shared" si="2"/>
        <v>-21.846940039618858</v>
      </c>
      <c r="J18" s="53"/>
      <c r="M18" s="11"/>
      <c r="N18" s="29"/>
      <c r="O18" s="29"/>
      <c r="P18" s="29"/>
      <c r="Q18" s="29"/>
    </row>
    <row r="19" spans="2:18" ht="25.5">
      <c r="B19" s="52" t="s">
        <v>33</v>
      </c>
      <c r="C19" s="54" t="s">
        <v>34</v>
      </c>
      <c r="D19" s="32" t="s">
        <v>30</v>
      </c>
      <c r="E19" s="44">
        <v>0.12</v>
      </c>
      <c r="F19" s="45">
        <v>0.03</v>
      </c>
      <c r="G19" s="35">
        <f t="shared" si="0"/>
        <v>365.06081506410487</v>
      </c>
      <c r="H19" s="46">
        <f t="shared" si="1"/>
        <v>356.04717558721205</v>
      </c>
      <c r="I19" s="37">
        <f t="shared" si="2"/>
        <v>-9.0136394768928199</v>
      </c>
      <c r="J19" s="53"/>
      <c r="M19" s="11"/>
      <c r="N19" s="29"/>
      <c r="O19" s="29"/>
      <c r="P19" s="29"/>
      <c r="Q19" s="29"/>
    </row>
    <row r="20" spans="2:18" ht="51">
      <c r="B20" s="43" t="s">
        <v>35</v>
      </c>
      <c r="C20" s="31" t="s">
        <v>29</v>
      </c>
      <c r="D20" s="32" t="s">
        <v>30</v>
      </c>
      <c r="E20" s="44">
        <v>1.1399999999999999</v>
      </c>
      <c r="F20" s="45">
        <v>1.33</v>
      </c>
      <c r="G20" s="35">
        <f t="shared" si="0"/>
        <v>5991.6370868896038</v>
      </c>
      <c r="H20" s="46">
        <f t="shared" si="1"/>
        <v>5901.7485381078968</v>
      </c>
      <c r="I20" s="37">
        <f t="shared" si="2"/>
        <v>-89.888548781706959</v>
      </c>
      <c r="J20" s="53"/>
      <c r="N20" s="29"/>
      <c r="O20" s="29"/>
      <c r="P20" s="29"/>
      <c r="Q20" s="29"/>
    </row>
    <row r="21" spans="2:18" ht="145.5" customHeight="1">
      <c r="B21" s="43" t="s">
        <v>36</v>
      </c>
      <c r="C21" s="31" t="s">
        <v>37</v>
      </c>
      <c r="D21" s="32" t="s">
        <v>30</v>
      </c>
      <c r="E21" s="44">
        <v>3.67</v>
      </c>
      <c r="F21" s="45">
        <v>3.33</v>
      </c>
      <c r="G21" s="35">
        <f t="shared" si="0"/>
        <v>16990.697088656998</v>
      </c>
      <c r="H21" s="46">
        <f t="shared" si="1"/>
        <v>16705.197628204169</v>
      </c>
      <c r="I21" s="37">
        <f t="shared" si="2"/>
        <v>-285.49946045282923</v>
      </c>
      <c r="J21" s="47"/>
      <c r="K21" s="48"/>
      <c r="L21" s="48"/>
      <c r="M21" s="55"/>
      <c r="N21" s="50"/>
      <c r="O21" s="50"/>
      <c r="P21" s="50"/>
      <c r="Q21" s="50"/>
    </row>
    <row r="22" spans="2:18" ht="24">
      <c r="B22" s="52" t="s">
        <v>38</v>
      </c>
      <c r="C22" s="31" t="s">
        <v>34</v>
      </c>
      <c r="D22" s="32" t="s">
        <v>30</v>
      </c>
      <c r="E22" s="44">
        <v>1.94</v>
      </c>
      <c r="F22" s="45">
        <v>2</v>
      </c>
      <c r="G22" s="35">
        <v>9348.66</v>
      </c>
      <c r="H22" s="46">
        <v>9507.6200000000008</v>
      </c>
      <c r="I22" s="37">
        <f t="shared" si="2"/>
        <v>158.96000000000095</v>
      </c>
      <c r="J22" s="53"/>
      <c r="N22" s="29"/>
      <c r="O22" s="29"/>
      <c r="P22" s="29"/>
      <c r="Q22" s="29"/>
      <c r="R22" s="51"/>
    </row>
    <row r="23" spans="2:18" ht="102">
      <c r="B23" s="43" t="s">
        <v>39</v>
      </c>
      <c r="C23" s="31" t="s">
        <v>29</v>
      </c>
      <c r="D23" s="32" t="s">
        <v>30</v>
      </c>
      <c r="E23" s="44">
        <v>0.22</v>
      </c>
      <c r="F23" s="45">
        <v>0.21</v>
      </c>
      <c r="G23" s="35">
        <f t="shared" si="0"/>
        <v>1043.5860062006141</v>
      </c>
      <c r="H23" s="46">
        <f t="shared" si="1"/>
        <v>1026.4292866829869</v>
      </c>
      <c r="I23" s="37">
        <f t="shared" si="2"/>
        <v>-17.156719517627153</v>
      </c>
      <c r="J23" s="53"/>
      <c r="N23" s="29"/>
      <c r="O23" s="29"/>
      <c r="P23" s="29"/>
      <c r="Q23" s="29"/>
    </row>
    <row r="24" spans="2:18" ht="48">
      <c r="B24" s="52" t="s">
        <v>40</v>
      </c>
      <c r="C24" s="31" t="s">
        <v>29</v>
      </c>
      <c r="D24" s="32" t="s">
        <v>30</v>
      </c>
      <c r="E24" s="44">
        <v>4.6399999999999997</v>
      </c>
      <c r="F24" s="45">
        <v>4.6399999999999997</v>
      </c>
      <c r="G24" s="35">
        <v>22628.83</v>
      </c>
      <c r="H24" s="46">
        <v>19700</v>
      </c>
      <c r="I24" s="37">
        <f t="shared" si="2"/>
        <v>-2928.8300000000017</v>
      </c>
      <c r="J24" s="53"/>
      <c r="M24" s="11"/>
      <c r="N24" s="29"/>
      <c r="O24" s="29"/>
      <c r="P24" s="29"/>
      <c r="Q24" s="29"/>
    </row>
    <row r="25" spans="2:18" ht="63.75">
      <c r="B25" s="43" t="s">
        <v>41</v>
      </c>
      <c r="C25" s="54" t="s">
        <v>37</v>
      </c>
      <c r="D25" s="32" t="s">
        <v>30</v>
      </c>
      <c r="E25" s="44">
        <v>0.71</v>
      </c>
      <c r="F25" s="45">
        <v>1.44</v>
      </c>
      <c r="G25" s="35">
        <f t="shared" si="0"/>
        <v>5208.7409275883138</v>
      </c>
      <c r="H25" s="46">
        <f t="shared" si="1"/>
        <v>5150.2648164783368</v>
      </c>
      <c r="I25" s="37">
        <f t="shared" si="2"/>
        <v>-58.476111109976955</v>
      </c>
      <c r="J25" s="53"/>
      <c r="K25" s="56"/>
      <c r="L25" s="56"/>
      <c r="M25" s="11"/>
      <c r="N25" s="29"/>
      <c r="O25" s="29"/>
      <c r="P25" s="29"/>
      <c r="Q25" s="29"/>
    </row>
    <row r="26" spans="2:18" ht="63.75">
      <c r="B26" s="43" t="s">
        <v>42</v>
      </c>
      <c r="C26" s="54" t="s">
        <v>37</v>
      </c>
      <c r="D26" s="32" t="s">
        <v>30</v>
      </c>
      <c r="E26" s="44">
        <v>0.25</v>
      </c>
      <c r="F26" s="45">
        <v>0.83</v>
      </c>
      <c r="G26" s="35">
        <f t="shared" si="0"/>
        <v>2613.9709210342207</v>
      </c>
      <c r="H26" s="46">
        <f t="shared" si="1"/>
        <v>2592.0645032046673</v>
      </c>
      <c r="I26" s="37">
        <f t="shared" si="2"/>
        <v>-21.906417829553448</v>
      </c>
      <c r="J26" s="53"/>
      <c r="K26" s="57"/>
      <c r="L26" s="57"/>
      <c r="M26" s="11"/>
      <c r="N26" s="58"/>
      <c r="O26" s="58"/>
      <c r="P26" s="29"/>
      <c r="Q26" s="29"/>
    </row>
    <row r="27" spans="2:18" ht="16.5" thickBot="1">
      <c r="B27" s="59" t="s">
        <v>43</v>
      </c>
      <c r="C27" s="60" t="s">
        <v>37</v>
      </c>
      <c r="D27" s="61" t="s">
        <v>30</v>
      </c>
      <c r="E27" s="62">
        <v>0.78</v>
      </c>
      <c r="F27" s="63">
        <v>0.55000000000000004</v>
      </c>
      <c r="G27" s="64">
        <f t="shared" si="0"/>
        <v>3230.1810080048308</v>
      </c>
      <c r="H27" s="65">
        <f t="shared" si="1"/>
        <v>3170.1455230015013</v>
      </c>
      <c r="I27" s="66">
        <f t="shared" si="2"/>
        <v>-60.035485003329541</v>
      </c>
      <c r="J27" s="53"/>
      <c r="N27" s="29"/>
      <c r="O27" s="29"/>
      <c r="P27" s="29"/>
      <c r="Q27" s="29"/>
    </row>
    <row r="28" spans="2:18" ht="16.5" thickBot="1">
      <c r="B28" s="67" t="s">
        <v>44</v>
      </c>
      <c r="C28" s="68"/>
      <c r="D28" s="68"/>
      <c r="E28" s="69">
        <f>SUM(E16:E27)</f>
        <v>15.889999999999999</v>
      </c>
      <c r="F28" s="70">
        <f>SUM(F16:F27)</f>
        <v>16.850000000000001</v>
      </c>
      <c r="G28" s="71">
        <f>SUM(G16:G27)</f>
        <v>79335.490000000005</v>
      </c>
      <c r="H28" s="72">
        <f>SUM(H16:H27)</f>
        <v>75834.186100000006</v>
      </c>
      <c r="I28" s="73">
        <f>H28-G28</f>
        <v>-3501.303899999999</v>
      </c>
      <c r="J28" s="53"/>
      <c r="N28" s="29"/>
      <c r="O28" s="29"/>
      <c r="P28" s="29"/>
      <c r="Q28" s="29"/>
    </row>
    <row r="29" spans="2:18">
      <c r="B29" s="11"/>
      <c r="C29" s="11"/>
      <c r="D29" s="11"/>
      <c r="E29" s="74"/>
      <c r="F29" s="74"/>
      <c r="H29" s="6"/>
      <c r="N29" s="29"/>
      <c r="O29" s="29"/>
      <c r="P29" s="29"/>
      <c r="Q29" s="29"/>
      <c r="R29" s="75"/>
    </row>
    <row r="30" spans="2:18" ht="16.5" customHeight="1" thickBot="1">
      <c r="B30" s="76" t="s">
        <v>45</v>
      </c>
      <c r="C30" s="76"/>
      <c r="D30" s="76"/>
      <c r="E30" s="76"/>
      <c r="F30" s="76"/>
      <c r="G30" s="76"/>
      <c r="H30" s="76"/>
      <c r="I30" s="76"/>
      <c r="J30" s="77"/>
      <c r="K30" s="77"/>
      <c r="N30" s="29"/>
      <c r="O30" s="29"/>
      <c r="P30" s="29"/>
      <c r="Q30" s="29"/>
    </row>
    <row r="31" spans="2:18" ht="15.75" customHeight="1">
      <c r="B31" s="78"/>
      <c r="C31" s="79"/>
      <c r="D31" s="80" t="s">
        <v>46</v>
      </c>
      <c r="E31" s="81"/>
      <c r="F31" s="82" t="s">
        <v>47</v>
      </c>
      <c r="G31" s="83"/>
      <c r="H31" s="82" t="s">
        <v>48</v>
      </c>
      <c r="I31" s="84"/>
      <c r="J31" s="85"/>
      <c r="K31" s="86"/>
      <c r="L31" s="87"/>
      <c r="M31" s="88"/>
      <c r="N31" s="58"/>
      <c r="O31" s="58"/>
      <c r="P31" s="58"/>
      <c r="Q31" s="58"/>
    </row>
    <row r="32" spans="2:18">
      <c r="B32" s="89" t="s">
        <v>49</v>
      </c>
      <c r="C32" s="90"/>
      <c r="D32" s="91">
        <f>F32+H32</f>
        <v>79335.490000000005</v>
      </c>
      <c r="E32" s="92"/>
      <c r="F32" s="91">
        <f>22701.98+24656.02+9348.66</f>
        <v>56706.66</v>
      </c>
      <c r="G32" s="92"/>
      <c r="H32" s="91">
        <f>G24</f>
        <v>22628.83</v>
      </c>
      <c r="I32" s="93"/>
      <c r="J32" s="94"/>
      <c r="K32" s="95"/>
      <c r="L32" s="53"/>
      <c r="M32" s="53"/>
      <c r="N32" s="29"/>
      <c r="O32" s="29"/>
      <c r="P32" s="29"/>
      <c r="Q32" s="29"/>
    </row>
    <row r="33" spans="2:18">
      <c r="B33" s="89" t="s">
        <v>50</v>
      </c>
      <c r="C33" s="90"/>
      <c r="D33" s="91">
        <f>F33+H33</f>
        <v>76487.22</v>
      </c>
      <c r="E33" s="92"/>
      <c r="F33" s="91">
        <f>21890.76+23774.97+9001.27</f>
        <v>54667</v>
      </c>
      <c r="G33" s="92"/>
      <c r="H33" s="91">
        <v>21820.22</v>
      </c>
      <c r="I33" s="93"/>
      <c r="J33" s="94"/>
      <c r="K33" s="95"/>
      <c r="L33" s="96"/>
      <c r="M33" s="53"/>
      <c r="N33" s="29"/>
      <c r="O33" s="29"/>
      <c r="P33" s="29"/>
      <c r="Q33" s="29"/>
    </row>
    <row r="34" spans="2:18" ht="16.5" thickBot="1">
      <c r="B34" s="97" t="s">
        <v>51</v>
      </c>
      <c r="C34" s="98"/>
      <c r="D34" s="99">
        <f>F34+H34</f>
        <v>75834.186099999992</v>
      </c>
      <c r="E34" s="100"/>
      <c r="F34" s="99">
        <f>H16+H17+H18+H19+H20+H21+H22+H23+H25+H26+H27</f>
        <v>56134.186099999999</v>
      </c>
      <c r="G34" s="100"/>
      <c r="H34" s="99">
        <f>H24</f>
        <v>19700</v>
      </c>
      <c r="I34" s="101"/>
      <c r="J34" s="94"/>
      <c r="K34" s="95"/>
      <c r="L34" s="53"/>
      <c r="M34" s="53"/>
      <c r="N34" s="29"/>
      <c r="O34" s="29"/>
      <c r="P34" s="29"/>
      <c r="Q34" s="29"/>
    </row>
    <row r="35" spans="2:18" ht="27" thickBot="1">
      <c r="B35" s="102" t="s">
        <v>52</v>
      </c>
      <c r="C35" s="103"/>
      <c r="D35" s="104">
        <f>F35+H35</f>
        <v>653.03390000000218</v>
      </c>
      <c r="E35" s="105"/>
      <c r="F35" s="106">
        <f>F33-F34</f>
        <v>-1467.186099999999</v>
      </c>
      <c r="G35" s="107"/>
      <c r="H35" s="106">
        <f>H33-H34</f>
        <v>2120.2200000000012</v>
      </c>
      <c r="I35" s="108"/>
      <c r="J35" s="94"/>
      <c r="K35" s="95"/>
      <c r="L35" s="53"/>
      <c r="M35" s="53"/>
      <c r="N35" s="29"/>
      <c r="O35" s="29"/>
      <c r="P35" s="29"/>
      <c r="Q35" s="29"/>
    </row>
    <row r="36" spans="2:18" ht="27.75" customHeight="1">
      <c r="B36" s="109" t="s">
        <v>53</v>
      </c>
      <c r="C36" s="109"/>
      <c r="D36" s="109"/>
      <c r="E36" s="110" t="s">
        <v>54</v>
      </c>
      <c r="F36" s="110"/>
      <c r="G36" s="111" t="s">
        <v>55</v>
      </c>
      <c r="H36" s="111"/>
      <c r="I36" s="112"/>
      <c r="J36" s="112"/>
      <c r="K36" s="48"/>
      <c r="L36" s="48"/>
      <c r="M36" s="48"/>
      <c r="N36" s="50"/>
      <c r="O36" s="50"/>
      <c r="P36" s="50"/>
      <c r="Q36" s="50"/>
      <c r="R36" s="51"/>
    </row>
    <row r="37" spans="2:18" ht="9.75" customHeight="1">
      <c r="B37" s="109"/>
      <c r="C37" s="109"/>
      <c r="D37" s="109"/>
      <c r="E37" s="113" t="s">
        <v>56</v>
      </c>
      <c r="F37" s="113"/>
      <c r="G37" s="114"/>
      <c r="H37" s="114"/>
      <c r="I37" s="114"/>
      <c r="J37" s="114"/>
      <c r="K37" s="48"/>
      <c r="L37" s="48"/>
      <c r="M37" s="48"/>
      <c r="N37" s="50"/>
      <c r="O37" s="50"/>
      <c r="P37" s="50"/>
      <c r="Q37" s="50"/>
      <c r="R37" s="51"/>
    </row>
    <row r="38" spans="2:18">
      <c r="B38" s="109" t="s">
        <v>57</v>
      </c>
      <c r="C38" s="109"/>
      <c r="D38" s="109"/>
      <c r="E38" s="115" t="s">
        <v>54</v>
      </c>
      <c r="F38" s="115"/>
      <c r="G38" s="116" t="s">
        <v>58</v>
      </c>
      <c r="H38" s="116"/>
      <c r="I38" s="116"/>
      <c r="J38" s="116"/>
      <c r="K38" s="48"/>
      <c r="L38" s="48"/>
      <c r="M38" s="48"/>
      <c r="N38" s="50"/>
      <c r="O38" s="50"/>
      <c r="P38" s="50"/>
      <c r="Q38" s="50"/>
      <c r="R38" s="51"/>
    </row>
    <row r="39" spans="2:18" ht="9.75" customHeight="1">
      <c r="B39" s="109"/>
      <c r="C39" s="109"/>
      <c r="D39" s="109"/>
      <c r="E39" s="113" t="s">
        <v>56</v>
      </c>
      <c r="F39" s="113"/>
      <c r="G39" s="116"/>
      <c r="H39" s="116"/>
      <c r="I39" s="116"/>
      <c r="J39" s="116"/>
      <c r="N39" s="29"/>
      <c r="O39" s="29"/>
      <c r="P39" s="29"/>
      <c r="Q39" s="29"/>
    </row>
    <row r="40" spans="2:18">
      <c r="B40" s="109" t="s">
        <v>59</v>
      </c>
      <c r="C40" s="109"/>
      <c r="D40" s="109"/>
      <c r="E40" s="115" t="s">
        <v>54</v>
      </c>
      <c r="F40" s="115"/>
      <c r="G40" s="116" t="s">
        <v>60</v>
      </c>
      <c r="H40" s="116"/>
      <c r="I40" s="116"/>
      <c r="J40" s="116"/>
      <c r="N40" s="29"/>
      <c r="O40" s="29"/>
      <c r="P40" s="29"/>
      <c r="Q40" s="29"/>
    </row>
    <row r="41" spans="2:18" ht="10.5" customHeight="1">
      <c r="B41" s="117"/>
      <c r="C41" s="117"/>
      <c r="D41" s="117"/>
      <c r="E41" s="113" t="s">
        <v>56</v>
      </c>
      <c r="F41" s="113"/>
      <c r="G41" s="118"/>
      <c r="H41" s="2"/>
      <c r="I41" s="119"/>
      <c r="J41" s="120"/>
      <c r="N41" s="29"/>
      <c r="O41" s="29"/>
      <c r="P41" s="29"/>
      <c r="Q41" s="29"/>
    </row>
    <row r="42" spans="2:18">
      <c r="B42" s="109" t="s">
        <v>61</v>
      </c>
      <c r="C42" s="109"/>
      <c r="D42" s="109"/>
      <c r="E42" s="115" t="s">
        <v>54</v>
      </c>
      <c r="F42" s="115"/>
      <c r="G42" s="116" t="s">
        <v>62</v>
      </c>
      <c r="H42" s="116"/>
      <c r="I42" s="116"/>
      <c r="J42" s="116"/>
      <c r="N42" s="29"/>
      <c r="O42" s="29"/>
      <c r="P42" s="29"/>
      <c r="Q42" s="29"/>
    </row>
    <row r="43" spans="2:18" ht="9" customHeight="1">
      <c r="E43" s="113" t="s">
        <v>56</v>
      </c>
      <c r="F43" s="113"/>
    </row>
  </sheetData>
  <mergeCells count="46">
    <mergeCell ref="E43:F43"/>
    <mergeCell ref="E40:F40"/>
    <mergeCell ref="G40:H40"/>
    <mergeCell ref="I40:J40"/>
    <mergeCell ref="E41:F41"/>
    <mergeCell ref="E42:F42"/>
    <mergeCell ref="G42:H42"/>
    <mergeCell ref="I42:J42"/>
    <mergeCell ref="E38:F38"/>
    <mergeCell ref="G38:H38"/>
    <mergeCell ref="I38:J38"/>
    <mergeCell ref="E39:F39"/>
    <mergeCell ref="G39:H39"/>
    <mergeCell ref="I39:J39"/>
    <mergeCell ref="D35:E35"/>
    <mergeCell ref="F35:G35"/>
    <mergeCell ref="H35:I35"/>
    <mergeCell ref="E36:F36"/>
    <mergeCell ref="G36:H36"/>
    <mergeCell ref="E37:F37"/>
    <mergeCell ref="G37:H37"/>
    <mergeCell ref="I37:J37"/>
    <mergeCell ref="D33:E33"/>
    <mergeCell ref="F33:G33"/>
    <mergeCell ref="H33:I33"/>
    <mergeCell ref="D34:E34"/>
    <mergeCell ref="F34:G34"/>
    <mergeCell ref="H34:I34"/>
    <mergeCell ref="I14:I15"/>
    <mergeCell ref="B30:I30"/>
    <mergeCell ref="D31:E31"/>
    <mergeCell ref="F31:G31"/>
    <mergeCell ref="H31:I31"/>
    <mergeCell ref="D32:E32"/>
    <mergeCell ref="F32:G32"/>
    <mergeCell ref="H32:I32"/>
    <mergeCell ref="B2:I3"/>
    <mergeCell ref="D5:F5"/>
    <mergeCell ref="D12:E12"/>
    <mergeCell ref="B13:I13"/>
    <mergeCell ref="B14:B15"/>
    <mergeCell ref="C14:C15"/>
    <mergeCell ref="D14:D15"/>
    <mergeCell ref="E14:E15"/>
    <mergeCell ref="F14:F15"/>
    <mergeCell ref="G14:H14"/>
  </mergeCells>
  <printOptions horizontalCentered="1"/>
  <pageMargins left="0.19685039370078741" right="0.19685039370078741" top="0.31496062992125984" bottom="0.23622047244094491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К.М.62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dcterms:created xsi:type="dcterms:W3CDTF">2016-06-08T07:29:01Z</dcterms:created>
  <dcterms:modified xsi:type="dcterms:W3CDTF">2016-06-08T07:29:25Z</dcterms:modified>
</cp:coreProperties>
</file>